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codeName="Ta_delovni_zvezek" defaultThemeVersion="124226"/>
  <xr:revisionPtr revIDLastSave="0" documentId="13_ncr:1_{7C19E304-D66D-4020-8995-7B711E3ED236}" xr6:coauthVersionLast="47" xr6:coauthVersionMax="47" xr10:uidLastSave="{00000000-0000-0000-0000-000000000000}"/>
  <bookViews>
    <workbookView xWindow="-120" yWindow="-120" windowWidth="29040" windowHeight="15720" tabRatio="963" xr2:uid="{00000000-000D-0000-FFFF-FFFF00000000}"/>
  </bookViews>
  <sheets>
    <sheet name="SKUPNA REKAPITULACIJA" sheetId="57" r:id="rId1"/>
    <sheet name="0.2_Vodilni načrt-cestni del" sheetId="66" r:id="rId2"/>
    <sheet name="0.2_Vodilni načrt-vodovod" sheetId="67" r:id="rId3"/>
    <sheet name="CR" sheetId="68" r:id="rId4"/>
  </sheets>
  <definedNames>
    <definedName name="A">#REF!</definedName>
    <definedName name="AS">#REF!</definedName>
    <definedName name="asa">#REF!</definedName>
    <definedName name="B">#REF!</definedName>
    <definedName name="hhh">#REF!</definedName>
    <definedName name="M">#REF!</definedName>
    <definedName name="odv">#REF!</definedName>
    <definedName name="odve">#REF!</definedName>
    <definedName name="pmo">#REF!</definedName>
    <definedName name="_xlnm.Print_Area" localSheetId="1">'0.2_Vodilni načrt-cestni del'!$A$1:$H$289</definedName>
    <definedName name="_xlnm.Print_Area" localSheetId="2">'0.2_Vodilni načrt-vodovod'!$B$1:$G$105</definedName>
    <definedName name="_xlnm.Print_Area" localSheetId="3">CR!$A$1:$J$124</definedName>
    <definedName name="_xlnm.Print_Area" localSheetId="0">'SKUPNA REKAPITULACIJA'!$A$1:$G$21</definedName>
    <definedName name="POPIS">#REF!</definedName>
    <definedName name="prd">#REF!</definedName>
    <definedName name="Print_Area_MI" localSheetId="1">#REF!</definedName>
    <definedName name="Print_Area_MI">#REF!</definedName>
    <definedName name="tst">#REF!</definedName>
    <definedName name="vzk">#REF!</definedName>
    <definedName name="wdw">#REF!</definedName>
    <definedName name="zm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8" i="68" l="1"/>
  <c r="I62" i="68"/>
  <c r="I64" i="68"/>
  <c r="I66" i="68"/>
  <c r="I68" i="68"/>
  <c r="I70" i="68"/>
  <c r="I72" i="68"/>
  <c r="I74" i="68"/>
  <c r="I76" i="68"/>
  <c r="I78" i="68"/>
  <c r="I80" i="68"/>
  <c r="I82" i="68"/>
  <c r="I84" i="68"/>
  <c r="I86" i="68"/>
  <c r="I60" i="68"/>
  <c r="I9" i="68"/>
  <c r="I11" i="68"/>
  <c r="I13" i="68"/>
  <c r="I15" i="68"/>
  <c r="I17" i="68"/>
  <c r="I19" i="68"/>
  <c r="I21" i="68"/>
  <c r="I23" i="68"/>
  <c r="I25" i="68"/>
  <c r="I27" i="68"/>
  <c r="I29" i="68"/>
  <c r="I31" i="68"/>
  <c r="I33" i="68"/>
  <c r="I35" i="68"/>
  <c r="I37" i="68"/>
  <c r="I39" i="68"/>
  <c r="I41" i="68"/>
  <c r="I43" i="68"/>
  <c r="I45" i="68"/>
  <c r="I47" i="68"/>
  <c r="I49" i="68"/>
  <c r="I51" i="68"/>
  <c r="I7" i="68"/>
  <c r="B76" i="68"/>
  <c r="B78" i="68" s="1"/>
  <c r="B80" i="68" s="1"/>
  <c r="B82" i="68" s="1"/>
  <c r="B84" i="68" s="1"/>
  <c r="B86" i="68" s="1"/>
  <c r="B62" i="68"/>
  <c r="B64" i="68" s="1"/>
  <c r="B66" i="68" s="1"/>
  <c r="B68" i="68" s="1"/>
  <c r="B70" i="68" s="1"/>
  <c r="B72" i="68" s="1"/>
  <c r="B9" i="68"/>
  <c r="B11" i="68" s="1"/>
  <c r="B13" i="68" s="1"/>
  <c r="B15" i="68" s="1"/>
  <c r="B17" i="68" s="1"/>
  <c r="B19" i="68" s="1"/>
  <c r="B21" i="68" s="1"/>
  <c r="B23" i="68" s="1"/>
  <c r="B25" i="68" s="1"/>
  <c r="B27" i="68" s="1"/>
  <c r="B29" i="68" s="1"/>
  <c r="B31" i="68" s="1"/>
  <c r="B33" i="68" s="1"/>
  <c r="B35" i="68" s="1"/>
  <c r="B37" i="68" s="1"/>
  <c r="B39" i="68" s="1"/>
  <c r="B41" i="68" s="1"/>
  <c r="B43" i="68" s="1"/>
  <c r="B45" i="68" s="1"/>
  <c r="B47" i="68" s="1"/>
  <c r="B49" i="68" s="1"/>
  <c r="B51" i="68" s="1"/>
  <c r="B53" i="68" s="1"/>
  <c r="G65" i="67"/>
  <c r="I53" i="68" l="1"/>
  <c r="I55" i="68" s="1"/>
  <c r="I97" i="68" s="1"/>
  <c r="I90" i="68"/>
  <c r="I99" i="68" s="1"/>
  <c r="G45" i="67"/>
  <c r="G87" i="67"/>
  <c r="G103" i="67"/>
  <c r="G102" i="67"/>
  <c r="G99" i="67"/>
  <c r="G97" i="67"/>
  <c r="G96" i="67"/>
  <c r="G95" i="67"/>
  <c r="G94" i="67"/>
  <c r="G92" i="67"/>
  <c r="G91" i="67"/>
  <c r="G90" i="67"/>
  <c r="G89" i="67"/>
  <c r="G80" i="67"/>
  <c r="G79" i="67"/>
  <c r="G78" i="67"/>
  <c r="G77" i="67"/>
  <c r="G76" i="67"/>
  <c r="G74" i="67"/>
  <c r="G72" i="67"/>
  <c r="G71" i="67"/>
  <c r="G70" i="67"/>
  <c r="G69" i="67"/>
  <c r="G68" i="67"/>
  <c r="G67" i="67"/>
  <c r="G66" i="67"/>
  <c r="G59" i="67"/>
  <c r="D57" i="67"/>
  <c r="G57" i="67" s="1"/>
  <c r="D55" i="67"/>
  <c r="G55" i="67" s="1"/>
  <c r="D54" i="67"/>
  <c r="G54" i="67" s="1"/>
  <c r="D53" i="67"/>
  <c r="G53" i="67" s="1"/>
  <c r="D52" i="67"/>
  <c r="G52" i="67" s="1"/>
  <c r="D49" i="67"/>
  <c r="G49" i="67" s="1"/>
  <c r="G47" i="67"/>
  <c r="G46" i="67"/>
  <c r="G44" i="67"/>
  <c r="G43" i="67"/>
  <c r="G16" i="67"/>
  <c r="F60" i="67" l="1"/>
  <c r="I101" i="68"/>
  <c r="G13" i="57" s="1"/>
  <c r="G60" i="67"/>
  <c r="G61" i="67" s="1"/>
  <c r="G9" i="67" s="1"/>
  <c r="I103" i="68" l="1"/>
  <c r="I104" i="68" s="1"/>
  <c r="F104" i="67"/>
  <c r="G104" i="67" s="1"/>
  <c r="G105" i="67" s="1"/>
  <c r="G13" i="67" s="1"/>
  <c r="F81" i="67"/>
  <c r="G81" i="67" l="1"/>
  <c r="G82" i="67"/>
  <c r="G11" i="67" s="1"/>
  <c r="G15" i="67" s="1"/>
  <c r="G19" i="67" l="1"/>
  <c r="G11" i="57" s="1"/>
  <c r="G17" i="67"/>
  <c r="H276" i="66" l="1"/>
  <c r="H133" i="66"/>
  <c r="E135" i="66"/>
  <c r="H265" i="66" l="1"/>
  <c r="H256" i="66" l="1"/>
  <c r="H254" i="66"/>
  <c r="H238" i="66"/>
  <c r="H213" i="66"/>
  <c r="H183" i="66"/>
  <c r="H187" i="66"/>
  <c r="H185" i="66"/>
  <c r="H171" i="66"/>
  <c r="H169" i="66"/>
  <c r="H157" i="66"/>
  <c r="H97" i="66" l="1"/>
  <c r="H80" i="66" l="1"/>
  <c r="H78" i="66"/>
  <c r="H250" i="66" l="1"/>
  <c r="H246" i="66"/>
  <c r="H240" i="66"/>
  <c r="H236" i="66"/>
  <c r="H232" i="66" l="1"/>
  <c r="H230" i="66"/>
  <c r="H226" i="66"/>
  <c r="H217" i="66"/>
  <c r="H221" i="66"/>
  <c r="H223" i="66"/>
  <c r="H207" i="66" l="1"/>
  <c r="H211" i="66"/>
  <c r="H209" i="66"/>
  <c r="H205" i="66"/>
  <c r="H181" i="66"/>
  <c r="H177" i="66"/>
  <c r="H179" i="66"/>
  <c r="H175" i="66"/>
  <c r="H194" i="66"/>
  <c r="H196" i="66"/>
  <c r="H215" i="66"/>
  <c r="H219" i="66"/>
  <c r="H228" i="66"/>
  <c r="H198" i="66" l="1"/>
  <c r="H189" i="66"/>
  <c r="H15" i="66" s="1"/>
  <c r="E147" i="66" l="1"/>
  <c r="H142" i="66"/>
  <c r="H137" i="66"/>
  <c r="E121" i="66" l="1"/>
  <c r="E115" i="66" l="1"/>
  <c r="H67" i="66"/>
  <c r="H65" i="66"/>
  <c r="H63" i="66"/>
  <c r="H281" i="66" l="1"/>
  <c r="E117" i="66" l="1"/>
  <c r="E110" i="66"/>
  <c r="H57" i="66" l="1"/>
  <c r="H155" i="66" l="1"/>
  <c r="H99" i="66"/>
  <c r="H252" i="66" l="1"/>
  <c r="H248" i="66"/>
  <c r="H135" i="66"/>
  <c r="E119" i="66"/>
  <c r="H119" i="66" l="1"/>
  <c r="E113" i="66"/>
  <c r="H95" i="66"/>
  <c r="H285" i="66" l="1"/>
  <c r="H242" i="66"/>
  <c r="H153" i="66" l="1"/>
  <c r="H147" i="66"/>
  <c r="H145" i="66"/>
  <c r="H140" i="66"/>
  <c r="H121" i="66"/>
  <c r="H105" i="66"/>
  <c r="H10" i="66" l="1"/>
  <c r="H12" i="66"/>
  <c r="H14" i="66"/>
  <c r="H16" i="66"/>
  <c r="H22" i="66"/>
  <c r="H287" i="66"/>
  <c r="H283" i="66"/>
  <c r="H244" i="66"/>
  <c r="H234" i="66"/>
  <c r="H17" i="66"/>
  <c r="H161" i="66"/>
  <c r="H151" i="66"/>
  <c r="H131" i="66"/>
  <c r="H117" i="66"/>
  <c r="H110" i="66"/>
  <c r="H108" i="66"/>
  <c r="H102" i="66"/>
  <c r="H93" i="66"/>
  <c r="H91" i="66"/>
  <c r="H89" i="66"/>
  <c r="H74" i="66"/>
  <c r="H72" i="66"/>
  <c r="H70" i="66"/>
  <c r="H61" i="66"/>
  <c r="H55" i="66"/>
  <c r="H289" i="66" l="1"/>
  <c r="H21" i="66" s="1"/>
  <c r="H82" i="66"/>
  <c r="H9" i="66" s="1"/>
  <c r="H258" i="66"/>
  <c r="H19" i="66" s="1"/>
  <c r="H163" i="66"/>
  <c r="H13" i="66" s="1"/>
  <c r="H113" i="66"/>
  <c r="H115" i="66"/>
  <c r="H123" i="66" l="1"/>
  <c r="H11" i="66" s="1"/>
  <c r="H23" i="66" l="1"/>
  <c r="H25" i="66" s="1"/>
  <c r="G9" i="57" l="1"/>
  <c r="H27" i="66"/>
  <c r="H29" i="66" s="1"/>
  <c r="G16" i="57" l="1"/>
  <c r="G18" i="57" s="1"/>
  <c r="G20" i="57" s="1"/>
</calcChain>
</file>

<file path=xl/sharedStrings.xml><?xml version="1.0" encoding="utf-8"?>
<sst xmlns="http://schemas.openxmlformats.org/spreadsheetml/2006/main" count="708" uniqueCount="418">
  <si>
    <t>SKUPAJ z DDV:</t>
  </si>
  <si>
    <t>DDV 22%</t>
  </si>
  <si>
    <t>SKUPAJ:</t>
  </si>
  <si>
    <t>TUJE STORITVE</t>
  </si>
  <si>
    <t>VOZIŠČNE KONSTRUKCIJE</t>
  </si>
  <si>
    <t>3.</t>
  </si>
  <si>
    <t>PREDDELA</t>
  </si>
  <si>
    <t>1.</t>
  </si>
  <si>
    <t>Projekt:</t>
  </si>
  <si>
    <t>kos</t>
  </si>
  <si>
    <t>ČIŠČENJE TERENA</t>
  </si>
  <si>
    <t>GEODETSKA DELA</t>
  </si>
  <si>
    <r>
      <t>m</t>
    </r>
    <r>
      <rPr>
        <vertAlign val="superscript"/>
        <sz val="10"/>
        <rFont val="Arial"/>
        <family val="2"/>
        <charset val="238"/>
      </rPr>
      <t>3</t>
    </r>
  </si>
  <si>
    <t>BREŽINE IN ZELENICE</t>
  </si>
  <si>
    <t>PLANUM TEMELJNIH TAL</t>
  </si>
  <si>
    <t>21</t>
  </si>
  <si>
    <t>IZKOPI</t>
  </si>
  <si>
    <t>ur</t>
  </si>
  <si>
    <t>Projektantski nadzor</t>
  </si>
  <si>
    <t>PRESKUSI, NADZOR IN TEHNIČNA DOKUMENTACIJA</t>
  </si>
  <si>
    <t>7.9</t>
  </si>
  <si>
    <t>SKUPNA REKAPITULACIJA</t>
  </si>
  <si>
    <t>GRADBENA IN OBRTNIŠKA DELA</t>
  </si>
  <si>
    <t>ROBNI ELEMENTI VOZIŠČ</t>
  </si>
  <si>
    <t>Doplačilo za zatravitev s semenom</t>
  </si>
  <si>
    <t>Površinski izkop plodne zemljine – 1. kategorije – strojno z odrivom do 50 m</t>
  </si>
  <si>
    <t xml:space="preserve"> </t>
  </si>
  <si>
    <r>
      <t>m</t>
    </r>
    <r>
      <rPr>
        <vertAlign val="superscript"/>
        <sz val="10"/>
        <rFont val="Arial"/>
        <family val="2"/>
        <charset val="238"/>
      </rPr>
      <t>2</t>
    </r>
  </si>
  <si>
    <r>
      <t>m</t>
    </r>
    <r>
      <rPr>
        <vertAlign val="superscript"/>
        <sz val="10"/>
        <rFont val="Arial"/>
        <family val="2"/>
        <charset val="238"/>
      </rPr>
      <t>1</t>
    </r>
  </si>
  <si>
    <t>1.2</t>
  </si>
  <si>
    <t>2.</t>
  </si>
  <si>
    <t xml:space="preserve">REKAPITULACIJA </t>
  </si>
  <si>
    <t>Načrt:</t>
  </si>
  <si>
    <t>1. PREDDELA</t>
  </si>
  <si>
    <t>2.  ZEMELJSKA DELA</t>
  </si>
  <si>
    <t>3. VOZIŠČNE KONSTRUKCIJE</t>
  </si>
  <si>
    <t>4. ODVODNJAVANJE</t>
  </si>
  <si>
    <t>5. GRADBENA DELA</t>
  </si>
  <si>
    <t>6. PROMETNA OPREMA</t>
  </si>
  <si>
    <t>7. TUJE STORITVE</t>
  </si>
  <si>
    <t>Nepredvidena dela*</t>
  </si>
  <si>
    <r>
      <rPr>
        <sz val="10"/>
        <rFont val="Symbol"/>
        <family val="1"/>
        <charset val="2"/>
      </rPr>
      <t>·</t>
    </r>
    <r>
      <rPr>
        <sz val="10"/>
        <rFont val="Arial"/>
        <family val="2"/>
        <charset val="238"/>
      </rPr>
      <t>Upoštevati je potrebno vso veljavno zakonodajo, tehnične specifikacije (izdane s strani Direkcije RS za ceste), splošne tehnične pogoje (izdane s strani skupnosti za ceste 1989 + dopolnitve od 1989 dalje - pripravili DARS, DDC, ZAG).</t>
    </r>
  </si>
  <si>
    <r>
      <rPr>
        <sz val="10"/>
        <rFont val="Symbol"/>
        <family val="1"/>
        <charset val="2"/>
      </rPr>
      <t>·</t>
    </r>
    <r>
      <rPr>
        <sz val="10"/>
        <color theme="1"/>
        <rFont val="Arial"/>
        <family val="2"/>
        <charset val="238"/>
      </rPr>
      <t>Če ni s pogodbo ali tehničnimi pogoji določeno drugače, morajo biti v enotnih cenah vključeni vsi stroški za izvedbo posameznega dela (nabava materiala, stroški dela, preiskav, … ter vsi preostali stroški, ki niso posebej predvideni v posameznih postavkah ponudbenega oz. pogodbenega predračuna in so potrebni za izvedbo posameznih del)</t>
    </r>
  </si>
  <si>
    <t>oznaka</t>
  </si>
  <si>
    <t>opis</t>
  </si>
  <si>
    <t>opomba</t>
  </si>
  <si>
    <t>količina</t>
  </si>
  <si>
    <t>enota</t>
  </si>
  <si>
    <t>projektantska</t>
  </si>
  <si>
    <t>količina x cena</t>
  </si>
  <si>
    <t>postavke</t>
  </si>
  <si>
    <t>cena za enoto</t>
  </si>
  <si>
    <t>1.1</t>
  </si>
  <si>
    <t>km</t>
  </si>
  <si>
    <t>1.2.2</t>
  </si>
  <si>
    <t>Odstranitev prometne signalizacije in opreme</t>
  </si>
  <si>
    <t>1.2.3</t>
  </si>
  <si>
    <t>Porušitev in odstranitev voziščnih konstrukcij</t>
  </si>
  <si>
    <t>Porušitev in odstranitev robnika iz cementnega betona</t>
  </si>
  <si>
    <t>Skupaj:</t>
  </si>
  <si>
    <t>ZEMELJSKA DELA</t>
  </si>
  <si>
    <t>2.1</t>
  </si>
  <si>
    <t xml:space="preserve">Površinski izkop plodne zemljine – 1. kategorije – strojno z nakladanjem </t>
  </si>
  <si>
    <t>2.2</t>
  </si>
  <si>
    <t>2.4</t>
  </si>
  <si>
    <t>NASIPI, ZASIPI, KLINI, POSTELJICA IN GLINASTI NABOJ</t>
  </si>
  <si>
    <t>2.5</t>
  </si>
  <si>
    <t>Humuziranje brežine brez valjanja, v debelini do 15 cm - strojno</t>
  </si>
  <si>
    <t>2.9</t>
  </si>
  <si>
    <t>PREVOZI, RAZPROSTIRANJE IN UREDITEV DEPONIJ MATERIALA</t>
  </si>
  <si>
    <t>t</t>
  </si>
  <si>
    <t>Razprostiranje odvečne plodne zemljine – 1. kategorije</t>
  </si>
  <si>
    <t>3.1</t>
  </si>
  <si>
    <t>NOSILNE PLASTI</t>
  </si>
  <si>
    <t>3.1.1</t>
  </si>
  <si>
    <t>Nevezane nosilne plasti</t>
  </si>
  <si>
    <t>3.2</t>
  </si>
  <si>
    <t>OBRABNE PLASTI</t>
  </si>
  <si>
    <t>3.5</t>
  </si>
  <si>
    <t>3.6</t>
  </si>
  <si>
    <t>BANKINE</t>
  </si>
  <si>
    <t>0001</t>
  </si>
  <si>
    <t>6.</t>
  </si>
  <si>
    <t>PROMETNA OPREMA</t>
  </si>
  <si>
    <t>6.1</t>
  </si>
  <si>
    <t>POKONČNA OPREMA CESTE</t>
  </si>
  <si>
    <t>6.2</t>
  </si>
  <si>
    <t>OZNAČBE NA VOZIŠČU</t>
  </si>
  <si>
    <t>7.</t>
  </si>
  <si>
    <t>5.</t>
  </si>
  <si>
    <t>1.3</t>
  </si>
  <si>
    <t>OSTALA PREDDELA</t>
  </si>
  <si>
    <t>*material iz trase</t>
  </si>
  <si>
    <t>*z vsemi pristojbinami, taksami in ureditvijo deponij</t>
  </si>
  <si>
    <t>Št. projekta:</t>
  </si>
  <si>
    <t>02.</t>
  </si>
  <si>
    <t>Široki izkop vezljive zemljine – 3. kategorije – strojno z nakladanjem</t>
  </si>
  <si>
    <t>Razprostiranje odvečne vezljive zemljine – 3. kategorije</t>
  </si>
  <si>
    <t>Odlaganje odpadnega asfalta na komunalno deponijo</t>
  </si>
  <si>
    <t>Izdelava nevezane nosilne plasti enakomerno zrnatega drobljenca iz kamnine v debelini do 20 cm</t>
  </si>
  <si>
    <t>3.4</t>
  </si>
  <si>
    <t>TLAKOVANJE OBRABNE PLASTI</t>
  </si>
  <si>
    <t>Izdelava podložne plasti za tlakovano obrabno plast iz nevezane zmesi zrn (peska)</t>
  </si>
  <si>
    <t>0002</t>
  </si>
  <si>
    <t>168a</t>
  </si>
  <si>
    <t>N50</t>
  </si>
  <si>
    <t>Geotehnični nadzor</t>
  </si>
  <si>
    <t>N79</t>
  </si>
  <si>
    <t>Izdelava projektne dokumentacije za projekt izvedenih del - cesta</t>
  </si>
  <si>
    <t>1.3.1</t>
  </si>
  <si>
    <t>Št. načrta:</t>
  </si>
  <si>
    <t>3.5.2</t>
  </si>
  <si>
    <t>Robniki</t>
  </si>
  <si>
    <t>Izdelava tankoslojne prečne in ostalih označb na vozišču z enokomponentno BELO barvo, vključno 250 g/m2 posipa z drobci / kroglicami stekla, strojno, debelina plasti suhe snovi 250 µm, površina označbe nad 1,5 m2</t>
  </si>
  <si>
    <t>Odstranitev prometnega znaka s stranico/premerom 600 mm</t>
  </si>
  <si>
    <t>Omejitev prometa</t>
  </si>
  <si>
    <t>Široki izkop zrnate kamnine – 3. kategorije – strojno z nakladanjem</t>
  </si>
  <si>
    <t>Ureditev planuma temeljnih tal zrnate kamnine – 3. kategorije</t>
  </si>
  <si>
    <t>Izdelava posteljice iz drobljenih kamnitih zrn v debelini 30 cm</t>
  </si>
  <si>
    <t>Razprostiranje odvečne zrnate kamnine – 3. kategorije</t>
  </si>
  <si>
    <t>Izdelava izravnalne plasti iz drobljenca v povprečni debelini do 5 cm</t>
  </si>
  <si>
    <t>Talne označbe št.:
5231                                                                                         
Dvakratno barvanje</t>
  </si>
  <si>
    <r>
      <t xml:space="preserve">Izdelava tankoslojne vzdolžne označbe na vozišču z enokomponentno belo barvo, vključno 250 g/m2 posipa z drobci / kroglicami stekla, strojno, debelina plasti suhe snovi 250 </t>
    </r>
    <r>
      <rPr>
        <sz val="10"/>
        <rFont val="Calibri"/>
        <family val="2"/>
        <charset val="238"/>
      </rPr>
      <t>µ</t>
    </r>
    <r>
      <rPr>
        <sz val="10"/>
        <rFont val="Arial"/>
        <family val="2"/>
        <charset val="238"/>
      </rPr>
      <t>m, širina črte 12 cm</t>
    </r>
  </si>
  <si>
    <t>Doplačilo za ročni izkop vezljive zemljine – 3. kategorije</t>
  </si>
  <si>
    <t>*ocena ročnega izkopa ob komunalnih vodih</t>
  </si>
  <si>
    <t>722a</t>
  </si>
  <si>
    <t xml:space="preserve">0.2_Vodilni načrt-Načrt ceste                                                                         </t>
  </si>
  <si>
    <t>Določitev in preverjanje položajev, višin in smeri pri gradnji objekta s površino do 200 m2</t>
  </si>
  <si>
    <t>*zakoličbena situacija</t>
  </si>
  <si>
    <t>Obnova in zavarovanje zakoličbe trase komunalnih vodov v ravninskem terenu</t>
  </si>
  <si>
    <t>Porušitev in odstranitev asfaltne plasti v debelini 6 od 10cm</t>
  </si>
  <si>
    <t>Rezanje asfaltne plasti s talno diamantno žago, debele 6 do 10 cm</t>
  </si>
  <si>
    <t xml:space="preserve">*vključno s čiščenjem in emulzijskim premazom                      </t>
  </si>
  <si>
    <t>13</t>
  </si>
  <si>
    <t xml:space="preserve">kpl </t>
  </si>
  <si>
    <t>*uporabiti za humuziranje brežin in izravnav</t>
  </si>
  <si>
    <t>Prevoz materiala na razdaljo nad 10 do 15 km</t>
  </si>
  <si>
    <t>Izdelava obrabne in zaporne plasti bituminizirane zmesi AC 8 surf B 70/100 A5 v debelini 4 cm</t>
  </si>
  <si>
    <t>Izdelava obrabne plasti iz malih tlakovcev iz silikatne kamnine velikosti 10 cm/10 cm/10 cm, stiki zapolnjeni s peskom</t>
  </si>
  <si>
    <t>*obliko in izgled izbrati po dogovoru z investitorjem</t>
  </si>
  <si>
    <t>Dobava in vgraditev dvignjenega robnika iz naravnega kamna s prerezom 15/25 cm</t>
  </si>
  <si>
    <t>Dobava in vgraditev predfabriciranega dvignjenega robnika iz cementnega betona s prerezom 5/20 cm</t>
  </si>
  <si>
    <t>*vrtni-gredni robnik</t>
  </si>
  <si>
    <t>*rezani granitni robniki_glej detajl</t>
  </si>
  <si>
    <t>Dobava in vgraditev pogreznjenega robnika iz naravnega kamna s prerezom 15/25 cm</t>
  </si>
  <si>
    <t>Izdelava bankine iz drobljenca, široke do 0,50 m</t>
  </si>
  <si>
    <t>Dobava in pritrditev prometnega znaka, podloga iz aluminijaste pločevine, znak z BELO barvo, znak s svetlobno odbojnimi lastnosti RA2, velikost od 0,11 do 0,20 m2</t>
  </si>
  <si>
    <t>Izdelava debeloslojne vzdolžne označbe na vozišču z večkomponentno hladno plastiko z vmešanimi drobci / kroglicami stekla, vključno 200 g/m2 dodatnega posipa z drobci stekla, strojno, debelina plasti 3 mm, širina črte 15 cm</t>
  </si>
  <si>
    <t>*vsi tangirani kom. vodi: plinovod, vodovod, elektrovod, TK vodi, kanalizacija</t>
  </si>
  <si>
    <t>Nadzor upravljalcev komunalnih vodov</t>
  </si>
  <si>
    <t>Ureditev površin za kolesarje in pešce
v križišču Straške (LC 295041) in Povhove (LK 299091) ulice</t>
  </si>
  <si>
    <t>IZN-917/23-0</t>
  </si>
  <si>
    <t>IZN-917/23</t>
  </si>
  <si>
    <t>Odstranitev obvestilne table</t>
  </si>
  <si>
    <t>Odstranitev prometnega znaka s stranico/premerom 400 mm</t>
  </si>
  <si>
    <t>Odstranitev prometnega znaka s stranico/premerom 300 mm</t>
  </si>
  <si>
    <t>N12</t>
  </si>
  <si>
    <t>281a</t>
  </si>
  <si>
    <t xml:space="preserve">*P.Z.: površina za pešce in kolesarje                  *vključno z odstranitvijo stebričkov, temeljev      </t>
  </si>
  <si>
    <t>281b</t>
  </si>
  <si>
    <t>m2</t>
  </si>
  <si>
    <t xml:space="preserve">*P.Z.: prepoved parkiranja in ustavljanja, parkirišče                 *vključno z odstranitvijo stebričkov, temeljev      </t>
  </si>
  <si>
    <t xml:space="preserve">*P.Z.: 2x območje omejene hitrosti, ustavi                  *vključno z odstranitvijo stebričkov, temeljev      </t>
  </si>
  <si>
    <t xml:space="preserve">*P.Z.: 2x kažipot, 2x dovoljeno za Ursa, razdalja med znakom in križiščem, odvoz vozil            *vključno z odstranitvijo stebričkov, temeljev      </t>
  </si>
  <si>
    <t>Izdelava nosilne plasti bituminizirane zmesi AC 22 base B 70/100 A3 v debelini 8 cm</t>
  </si>
  <si>
    <t>Izdelava obrabne in zaporne plasti bituminizirane zmesi AC 11 surf B 50/70 A3 v debelini 4,0 cm</t>
  </si>
  <si>
    <t xml:space="preserve">*rezani granitni robniki_glej detajl </t>
  </si>
  <si>
    <t>4.</t>
  </si>
  <si>
    <t>ODVODNJAVANJE</t>
  </si>
  <si>
    <t>4.4</t>
  </si>
  <si>
    <t>JAŠKI</t>
  </si>
  <si>
    <t>797</t>
  </si>
  <si>
    <t>*vključno z vsemi dodatnimi deli (čiščenje sistema,..)</t>
  </si>
  <si>
    <t xml:space="preserve"> 
                  </t>
  </si>
  <si>
    <t>798</t>
  </si>
  <si>
    <t>Izdelava temelja iz cementnega betona C 12/15, globine 80 cm, premera 30 cm</t>
  </si>
  <si>
    <t>Dobava in vgraditev stebrička za prometni znak iz vroče cinkane jeklene cevi s premerom 64 mm, dolge 3000 mm</t>
  </si>
  <si>
    <t>Dobava in vgraditev stebrička za prometni znak iz vroče cinkane jeklene cevi s premerom 64 mm, dolge 3500 mm</t>
  </si>
  <si>
    <t>Dobava in pritrditev okroglega prometnega znaka, podloga iz aluminijaste pločevine, znak s svetlobno odbojnimi lastnosti RA2, premera 400 mm</t>
  </si>
  <si>
    <t xml:space="preserve">PZ št. 1x 3211, 2x 4603, 1x 4302                           </t>
  </si>
  <si>
    <t>Dobava in vgraditev stebrička za prometni znak iz vroče cinkane jeklene cevi s premerom 64 mm, dolge 4000 mm</t>
  </si>
  <si>
    <t>Dobava in pritrditev prometnega znaka, podloga iz aluminijaste pločevine, znak z BELO barvo, znak s svetlobno odbojnimi lastnosti RA2, velikost od 0,21 do 0,40 m2</t>
  </si>
  <si>
    <t>PZ št. 1x2421, 1x2422</t>
  </si>
  <si>
    <t>722b</t>
  </si>
  <si>
    <t>Dobava in pritrditev prometnega znaka, podloga iz aluminijaste pločevine, znak z MODRO barvo, znak s svetlobno odbojnimi lastnosti RA2, velikost od 0,11 do 0,20 m2</t>
  </si>
  <si>
    <t xml:space="preserve">PZ št. 1x2436-2                          </t>
  </si>
  <si>
    <t xml:space="preserve">PZ št. 1x 2102                          </t>
  </si>
  <si>
    <r>
      <t xml:space="preserve">Izdelava tankoslojne vzdolžne označbe na vozišču z enokomponentno belo barvo, vključno 250 g/m2 posipa z drobci / kroglicami stekla, strojno, debelina plasti suhe snovi 250 </t>
    </r>
    <r>
      <rPr>
        <sz val="10"/>
        <rFont val="Calibri"/>
        <family val="2"/>
        <charset val="238"/>
      </rPr>
      <t>µ</t>
    </r>
    <r>
      <rPr>
        <sz val="10"/>
        <rFont val="Arial"/>
        <family val="2"/>
        <charset val="238"/>
      </rPr>
      <t>m, širina črte 10 cm</t>
    </r>
  </si>
  <si>
    <t>Talne označbe št.:                                          5111:6m                                                                                                   
Dvakratno barvanje</t>
  </si>
  <si>
    <r>
      <t xml:space="preserve">Izdelava tankoslojne vzdolžne označbe na vozišču z enokomponentno belo barvo, vključno 250 g/m2 posipa z drobci / kroglicami stekla, strojno, debelina plasti suhe snovi 250 </t>
    </r>
    <r>
      <rPr>
        <sz val="10"/>
        <rFont val="Calibri"/>
        <family val="2"/>
        <charset val="238"/>
      </rPr>
      <t>µ</t>
    </r>
    <r>
      <rPr>
        <sz val="10"/>
        <rFont val="Arial"/>
        <family val="2"/>
        <charset val="238"/>
      </rPr>
      <t>m, širina črte 15 cm</t>
    </r>
  </si>
  <si>
    <t>124a</t>
  </si>
  <si>
    <r>
      <t xml:space="preserve">Izdelava tankoslojne vzdolžne označbe na vozišču z enokomponentno RDEČO barvo, vključno 250 g/m2 posipa z drobci / kroglicami stekla, strojno, debelina plasti suhe snovi 250 </t>
    </r>
    <r>
      <rPr>
        <sz val="10"/>
        <rFont val="Calibri"/>
        <family val="2"/>
        <charset val="238"/>
      </rPr>
      <t>µ</t>
    </r>
    <r>
      <rPr>
        <sz val="10"/>
        <rFont val="Arial"/>
        <family val="2"/>
        <charset val="238"/>
      </rPr>
      <t>m, širina črte 20 cm</t>
    </r>
  </si>
  <si>
    <t>166a</t>
  </si>
  <si>
    <t>Izdelava tankoslojne prečne in ostalih označb na vozišču z enokomponentno RUMENO barvo, vključno 250 g/m2 posipa z drobci / kroglicami stekla, strojno, debelina plasti suhe snovi 250 µm, površina označbe 0,6 do 1,0 m2</t>
  </si>
  <si>
    <t>Talne označbe št.:
5335-1  11x0.675m2                                                                                   
Dvakratno barvanje</t>
  </si>
  <si>
    <t>Izdelava tankoslojne prečne in ostalih označb na vozišču z enokomponentno belo barvo, vključno 250 g/m2 posipa z drobci / kroglicami stekla, strojno, debelina plasti suhe snovi 250 µm, površina označbe 1,1 do 1,5 m2</t>
  </si>
  <si>
    <t>Doplačilo za izdelavo prekinjenih vzdolžnih označb na vozišču, širina črte 10 cm</t>
  </si>
  <si>
    <t>Doplačilo za izdelavo prekinjenih vzdolžnih označb na vozišču, širina črte 15 cm</t>
  </si>
  <si>
    <t>Doplačilo za izdelavo označb na vozišču z RDEČO barvo, debelina suhe snovi do 250 µm</t>
  </si>
  <si>
    <t>262a</t>
  </si>
  <si>
    <t>262b</t>
  </si>
  <si>
    <t>Postavitev, kontrola in odstranitev zapore tipa "E-6" v trajanju (ocena) 1 dan, po revidiranem in potrjenem načrtu prometne ureditve vključno z vso potrebno začasno vertikalno in horizontalno prometno signalizacijo ter vsemi potrebnimi deli in materialom za vzpostavitev oz .odstranitev te zapore</t>
  </si>
  <si>
    <t>*v času izvedbe umirjevalne ploščadi</t>
  </si>
  <si>
    <t>Postavitev, kontrola in odstranitev kombinacije zapor tipa "N-8 in N-9" v trajanju (ocena) 1 mesec, po revidiranem in potrjenem načrtu prometne ureditve vključno z vso potrebno začasno vertikalno in horizontalno prometno signalizacijo ter vsemi potrebnimi deli in materialom za vzpostavitev oz .odstranitev te zapore</t>
  </si>
  <si>
    <t>*v času polaganja novih granitnih robnikov ter asfaltiranja pločnikov</t>
  </si>
  <si>
    <t>Izkop vezljive zemljine/zrnate kamnine – 3. kategorije za temelje, kanalske rove, prepuste, jaške in drenaže, širine 1,1 do 2,0 m in globine 1,1 do 2,0 m – strojno, planiranje dna ročno</t>
  </si>
  <si>
    <t>*vtočen, revizijski jašek</t>
  </si>
  <si>
    <t>*pločnik</t>
  </si>
  <si>
    <t>Dobava in vgraditev vtočnega robnika s prerezom 15/25 cm iz naravnega kamna</t>
  </si>
  <si>
    <t>GLOBINSKO ODVODNJAVANJE - Kanalizacija</t>
  </si>
  <si>
    <t>4.3</t>
  </si>
  <si>
    <t>221</t>
  </si>
  <si>
    <t>291</t>
  </si>
  <si>
    <t>Obbetoniranje cevi za kanalizacijo s cementnim betonom C 16/20, po detajlu iz načrta, premera 15 cm</t>
  </si>
  <si>
    <t>Izdelava jaška iz polietilena, krožnega prereza s premerom 50 cm, globokega 1,0 do 1,5 m</t>
  </si>
  <si>
    <t>342</t>
  </si>
  <si>
    <t>Izdelava jaška iz polietilena, krožnega prereza s premerom 60 cm, globokega 1,0 do 1,5 m</t>
  </si>
  <si>
    <t>Preizkus tesnosti jaška premera do 50 cm</t>
  </si>
  <si>
    <t>Preizkus tesnosti jaška premera 60 do 80 cm</t>
  </si>
  <si>
    <t>961</t>
  </si>
  <si>
    <t>Dobava in vgraditev pokrova iz duktilne litine z nosilnostjo 250 kN, krožnega prereza s premerom 500 mm</t>
  </si>
  <si>
    <t>962</t>
  </si>
  <si>
    <t>Dobava in vgraditev pokrova iz duktilne litine z nosilnostjo 250 kN, krožnega prereza s premerom 600 mm</t>
  </si>
  <si>
    <t>859</t>
  </si>
  <si>
    <t>N61</t>
  </si>
  <si>
    <t>Dobava in pritrditev okroglega prometnega znaka, podloga iz aluminijaste pločevine, znak s svetlobno odbojnimi lastnosti RA2, premera 300 mm</t>
  </si>
  <si>
    <t>PZ št. 1x 2315, 1x 2316</t>
  </si>
  <si>
    <t>PZ št. 1x 2236</t>
  </si>
  <si>
    <t>Dobava in pritrditev okroglega prometnega znaka, podloga iz aluminijaste pločevine, znak s svetlobno odbojnimi lastnosti RA3, premera 600 mm</t>
  </si>
  <si>
    <t>Talne označbe št.:                                                                                            5112:65m                                                 
5121:40m                               Dvakratno barvanje</t>
  </si>
  <si>
    <t>Talne označbe št.:                                          5122-2:45m                                                                                                                                                             
5111:8m                                Dvakratno barvanje</t>
  </si>
  <si>
    <t>Izdelava tankoslojne prečne in ostalih označb na vozišču z enokomponentno belo barvo, vključno 250 g/m2 posipa z drobci / kroglicami stekla, strojno, debelina plasti suhe snovi 250 µm, širina črte 40 do 50 cm</t>
  </si>
  <si>
    <t>N62</t>
  </si>
  <si>
    <t>Talne označbe št.:
5211                                         
Dvakratno barvanje</t>
  </si>
  <si>
    <t>166b</t>
  </si>
  <si>
    <t>Doplačilo za izdelavo označb na vozišču z RUMENO barvo, debelina suhe snovi do 250 µm</t>
  </si>
  <si>
    <t>Talne označbe št.:
5609                                                                                Dvakratno barvanje</t>
  </si>
  <si>
    <t>Izdelava tankoslojne prečne in ostalih označb na vozišču z enokomponentno BELO barvo na RDEČO podlago vključno 250 g/m2 posipa z drobci / kroglicami stekla, strojno, debelina plasti suhe snovi 250 µm, površina označbe 0,6 do 1,0 m2</t>
  </si>
  <si>
    <t>Odstranitev neveljavnih označb na vozišču z rezkanjem, širina črte 10 do 15 cm</t>
  </si>
  <si>
    <t>Odstranitev neveljavnih označb na vozišču z rezkanjem, posamezna površina označbe nad 1,5 m2</t>
  </si>
  <si>
    <t>7.3</t>
  </si>
  <si>
    <t>TELEKOMUNIKACIJSKE NAPRAVE</t>
  </si>
  <si>
    <t>N73</t>
  </si>
  <si>
    <t>*UK, PVC, DN160; SN8</t>
  </si>
  <si>
    <t>Izdelava kanalizacije iz cevi iz polivinilklorida, vključno s podložno plastjo iz zmesi kamnitih zrn, premera 16 cm, v globini do 1,0 m</t>
  </si>
  <si>
    <t xml:space="preserve">*višina x širina                                       *dolžina posameznega elementa je 1.00m </t>
  </si>
  <si>
    <t>Dobava in vgraditev rešetke iz duktilne litine z nosilnostjo 400 kN, krožnega prereza s premerom 500 mm</t>
  </si>
  <si>
    <t xml:space="preserve">*upoštevana tudi dobava in vgradnja reducirnega elementa                </t>
  </si>
  <si>
    <t xml:space="preserve">*upoštevana tudi dobava in vgradnja reducirnega elementa  </t>
  </si>
  <si>
    <t>Talne označbe št.:                                          5233:125m                                                                                                                                                             
Dvakratno barvanje</t>
  </si>
  <si>
    <t>Talne označbe št.:
5461x2, 5464x2, 5465x1, 5467x1, 5462x1, 5466x1, 5604x3, 5607x9                                                                                 
Dvakratno barvanje</t>
  </si>
  <si>
    <t>N724</t>
  </si>
  <si>
    <t>*odstranitev obstoječih prehodov za pešce, prečnih označb in kolesarskega pasa na območju posega</t>
  </si>
  <si>
    <t>7.7</t>
  </si>
  <si>
    <t>PLINOVODI</t>
  </si>
  <si>
    <t>N77</t>
  </si>
  <si>
    <t>Zaščita obstoječega plinovoda vključno z izkopom, zasutjem ter dobavo in polaganjem opozorilnega traku. Dela se izvajajo po navodilih prisotnega upravljalca voda</t>
  </si>
  <si>
    <t>*upošteva se odklop in priklop v času del</t>
  </si>
  <si>
    <t>Izdelava nevezane nosilne plasti enakomerno zrnatega drobljenca iz kamnine v debelini 21 do 30 cm</t>
  </si>
  <si>
    <t>Zaščita TK voda z gibko PVC cevjo premera 110mm vključno z izkopom globine 1,00m, zasutjem ter dobavo in polaganjem opozorilnega traku vključno z prilagoditivijo pokrovov na novo višino</t>
  </si>
  <si>
    <t>Dobava in vgraditev opozorilnih taktilnih oznak, po detajlu</t>
  </si>
  <si>
    <t>Dobava in vgraditev vodilnih taktilnih oznak, po detajlu</t>
  </si>
  <si>
    <t>*plošče v betonski izvedbi</t>
  </si>
  <si>
    <t xml:space="preserve"> R E K A P I T U L A C I J A</t>
  </si>
  <si>
    <t>Postavitev nadzemnega hidranta - Straška ulica</t>
  </si>
  <si>
    <t>a) GRADNJA JAVNEGA VODOVODA</t>
  </si>
  <si>
    <t>Zemeljska in betonska dela</t>
  </si>
  <si>
    <t>Montažna dela</t>
  </si>
  <si>
    <t>Vodovodni material</t>
  </si>
  <si>
    <t>SKUPAJ GRADNJA JAVNEGA VODOVODA:</t>
  </si>
  <si>
    <t>dolžina projektrianega vodovoda:</t>
  </si>
  <si>
    <t>cena gradnje na tekoči meter:</t>
  </si>
  <si>
    <t>VSE SKUPAJ:</t>
  </si>
  <si>
    <t>OPOMBE:</t>
  </si>
  <si>
    <t>VSE CENE SO BREZ DDV-a!</t>
  </si>
  <si>
    <t xml:space="preserve">Obnova vodovoda poteka skupaj v sklopu obnove ceste, zato je rušitev in obnova cestišča zajeta v načrtu obnove ceste.
</t>
  </si>
  <si>
    <t>Upoštevano je da je obstoječ material slab zato se izkopani material v celoti odpelje na deponijo. Postavka odvoza vsebuje plačilo takse.</t>
  </si>
  <si>
    <t xml:space="preserve">Izkop se izvaja z brežinami v naklonu:                                     </t>
  </si>
  <si>
    <t>Faktor razrahljivosti je upoštevan v ceni po enoti posameznih del!</t>
  </si>
  <si>
    <t>A.</t>
  </si>
  <si>
    <t>po</t>
  </si>
  <si>
    <t>cena na enoto</t>
  </si>
  <si>
    <t>cena</t>
  </si>
  <si>
    <t>Zakoličba osi projektiranega cevovoda z zavarovanjem osi, oznako horizontalnih in vertikalnih lomov, oznako vozlišč, odcepov in zakoličba mesta prevezave na obstoječi cevovod</t>
  </si>
  <si>
    <t xml:space="preserve">Zakoličba komunalnih vodov  s strani geodestkh služb upravljavcev komunalne infrastrukture (obstoječi vodovod ).
</t>
  </si>
  <si>
    <t xml:space="preserve">Zakoličba komunalnih vodov  s strani geodestkh služb upravljavcev komunalne infrastrukture (ostali v komunaln vodi ).
ZAJETO V POPISU CESTE
</t>
  </si>
  <si>
    <t>Stroški nadzora upravljavca vodovoda
v času gradnje PJVO in gradnje v varovalnem pasu OJVO</t>
  </si>
  <si>
    <t>Črpanje vode iz vodovodnega jarka v času gradnje.</t>
  </si>
  <si>
    <t>Strojni izkop jarka globine 1,00m do 2,00 m, v terenu III-IV kategorije,odvozom in/ali odlaganjem izkopanega materiala. Brežine so po potrebi zavarovane z opažem.</t>
  </si>
  <si>
    <t>Odvoz slabega materiala na trajno deponijo</t>
  </si>
  <si>
    <t xml:space="preserve">*Opomba: Pri odvozu slabega materiala s kamionom kiperjem na trajno deponijo je upoštevano plačilo deponije na razdalji do 15 km, z nakladanjem, razkladanjem, planiranjem in utrjevanjem v slojih po 50 cm. Upoštevan je raztres materiala in sicer povečanje volumna za 5%. </t>
  </si>
  <si>
    <t>Delno ročni izkop jarka globine do 2,00 m, v terenu III-IV kategorije,
OCENA</t>
  </si>
  <si>
    <t>8.</t>
  </si>
  <si>
    <t>Ročno planiranje dna jarka s točnostjo do 3 cm v projektiranem padcu (odstranitev večjih izboklin).</t>
  </si>
  <si>
    <t>9.</t>
  </si>
  <si>
    <t>Nabava, dobava in izdelava peščenega nasipa (posteljice) za izravnavo dna jarka debeline min 10 cm iz 2x sejanega peska brez frakcij večjih od 5 mm</t>
  </si>
  <si>
    <t>10.</t>
  </si>
  <si>
    <t>Dobava, nabava in transport materiala za izdelavo obsipa položene cevi. Obsip cevi se izvaja v slojih po 15-20 cm istočasno na obeh straneh cevi. Obsip je treba skrbno utrditi, da bo preprečeno poznejše posedanje terena nad izkopom. Obsip se utrjuje po standardnem "Proktorjevem" postopku do 95% trdosti. Obsipni material je 2x sejani pesek brez frakcij večjih od 5 mm.</t>
  </si>
  <si>
    <t>11.</t>
  </si>
  <si>
    <t>Nabava, nakladanje, transport ter zasipavanje vodovodnega jarka z kamnitim zasipnim materialom iz kamnoloma s komprimiranjem  v slojih po 20 cm do 95% trdnosti po standardnem Proktorjevem postopku do kamnite posteljice.</t>
  </si>
  <si>
    <t>Z novim materialom (upoštevana nabava, dobava, vgrajevanje,..)</t>
  </si>
  <si>
    <t>12.</t>
  </si>
  <si>
    <t>Podbetoniranje, obbetoniranje vodovodne armature, zasuni, hidranti, odcepi horizontalni in vertikalni lomi, vgradnja cestnih kap, montaža betonskih podlošk. Možna je montažna betonskih podstavkov. Obračun 0,25 m3/kos izvedenega podbetoniranja.</t>
  </si>
  <si>
    <t>obbetoniranje vodov. arm.</t>
  </si>
  <si>
    <t>13.</t>
  </si>
  <si>
    <t>Nepredvidena zemeljska dela
(% od zemeljskih del).</t>
  </si>
  <si>
    <t>od</t>
  </si>
  <si>
    <t>Skupaj zemeljska dela</t>
  </si>
  <si>
    <t>B.</t>
  </si>
  <si>
    <t>MONTAŽNA DELA</t>
  </si>
  <si>
    <t>Priprava gradbišča, deponija vodovodnih cevi in zavarovanje vodovodnega materiala. V % od vrednosti vodovodnega materiala</t>
  </si>
  <si>
    <t>Demontaža obstoječih cevi do pri priključitvah novih in ukinitvah,  vključno z rezanjem cevi, začasnim zapiranjem ventilov na obst. cevi, zapora vodooskrbe.  Odvoz demontiranih delov, tudi cele dolžine ukinjene cevi , na trajno deponijo, vključno s stroški deponije.</t>
  </si>
  <si>
    <t>Demontaža obstoječega hidranta  z vso pripadajočo armaturo ter deponiranje na stalno deponijo upravljavca.</t>
  </si>
  <si>
    <t>Izvedba rezanja cevi za montažo T-kosa vključno  s čiščenjem in  predpripravo za montažo.</t>
  </si>
  <si>
    <t>Izpraznitev obstoječega cevovoda z odpiranjem in zapiranjem zasunov</t>
  </si>
  <si>
    <t>Prenos spuščanje in polaganje cevi  v pripravljen jarek, ter poravnanje v vertikalni in horizontalni smeri</t>
  </si>
  <si>
    <t>Montaža vodovodnih cevi na položeno in utrjeno peščeno posteljico debeline 10 cm.</t>
  </si>
  <si>
    <t>Montaža prirobničnih kosov po priloženih montažnih shemah ter dokončna obdelava in zaščita spojev.</t>
  </si>
  <si>
    <t>MMB zasun, BAIO - DN200/DN80….....................1kos
STOP spojka - DN 200….......................................2kos
X kos PN 16 - DN200….........................................1kos
EU spojka, enojna  - DN200/225…………………...1kos</t>
  </si>
  <si>
    <t>Montaža obojčnih kosov po priloženih montažnih shemah ter dokončna obdelava in zaščita spojev.</t>
  </si>
  <si>
    <t>FF-kos…...........2kos                                                                                                             EN-kos…………1kos
EU-kos…………1kos
S-kos…………..1kos
MMK-kos……..1kos</t>
  </si>
  <si>
    <t>Dobava in vgradnja tablice za označitve vodovod-zazun</t>
  </si>
  <si>
    <t>Dvig obsojtečih cestnih kap na nove višine</t>
  </si>
  <si>
    <t>14.</t>
  </si>
  <si>
    <t>Nabava in polaganje opozorilnega traku nad vodovodnimi cevmi.</t>
  </si>
  <si>
    <t>15.</t>
  </si>
  <si>
    <t xml:space="preserve">Vris novega vodovoda v katester GJI </t>
  </si>
  <si>
    <t>16.</t>
  </si>
  <si>
    <t>Zamenjava pokrova obsojtečega vodovodnega jaška z novim nosilnosit 40t, zkupaj z vesmi deli (dobava, dostava, rušitev, odvoz in vgradnja novega pokrova z razbremenilnim obročem)</t>
  </si>
  <si>
    <t>17.</t>
  </si>
  <si>
    <t>Nepredvidena montažna dela (% montažnih del)</t>
  </si>
  <si>
    <t>Skupaj montažna dela</t>
  </si>
  <si>
    <t>C.</t>
  </si>
  <si>
    <t>VODOVODNI MATERIAL</t>
  </si>
  <si>
    <t>Cevi DUCTIL NATURAL DN125 (EN 545:2010, C64),(standard spoj) komplet s tesnili (DIN 28610 T1), dolžina cevi l=6,0 m/kos;
Dolžina cevi je povečana za 2% zaradi obdelave.</t>
  </si>
  <si>
    <t>PRIROBNIČNI DUCTIL fazonski kosi za tlačno stopnjo PN16 komplet s tesnili (armatura po DIN 28610 T1),
vijačni in tesnilni material upoštevan v ceni fazonskih kosov, za vsak spojni kos (FFK, T) se vgradi vrtljivo prirobnico,
za vsako prirobnico DN80 se naroči 8 vijakov M16; L/X 85/57
za vsako prirobnico DN100 oz. DN125 se naroči 8 vijakov M16; L/X 90/62 za vsako prirobnico DN150 se naroči 8 vijakov M20;L/X 100/72</t>
  </si>
  <si>
    <t>MMB zasun BIAO, DN200/DN80</t>
  </si>
  <si>
    <t>STOP spojka, System BAIO, DN 200</t>
  </si>
  <si>
    <t>X kos PN 16 - DN80</t>
  </si>
  <si>
    <t>FF kos, 80/500</t>
  </si>
  <si>
    <t>S kos, 80/1000</t>
  </si>
  <si>
    <t>EU kos DN200</t>
  </si>
  <si>
    <t>MMK 30° DN200/225</t>
  </si>
  <si>
    <t>EU spojka, enojna - DN200/225 (SISTEM 2000)</t>
  </si>
  <si>
    <t>Hidrnat nadzemni lomljivi</t>
  </si>
  <si>
    <t>EN kos DN80</t>
  </si>
  <si>
    <t>VGRADNA GARNITURA TELESKOPSKA ZA ZASUNE</t>
  </si>
  <si>
    <t>VGRAD.GAR.ZASUNA 80 , TELESKOPSKA (1,1 - 1,6 M)</t>
  </si>
  <si>
    <t>KAPA CEST. ZA ZAS. IN PODLOŽNA PLOŠČA</t>
  </si>
  <si>
    <t>Nepredviden vodovodni material
(% od vrednosti vodovodnega materiala)</t>
  </si>
  <si>
    <t>Skupaj vodovodni material</t>
  </si>
  <si>
    <t>Vodilni načrt_Načrt ceste:-cestni del</t>
  </si>
  <si>
    <t>*5122-2 izvedena kot črta z vibracijskim učinkom
*reliefna vodilna črta</t>
  </si>
  <si>
    <r>
      <t>*Nepredvidena dela, v kolikor so upravičena in z vpisom odgovornega nadzornika, v višini do 5 %</t>
    </r>
    <r>
      <rPr>
        <sz val="10"/>
        <color rgb="FFFF0000"/>
        <rFont val="Arial"/>
        <family val="2"/>
        <charset val="238"/>
      </rPr>
      <t xml:space="preserve"> </t>
    </r>
    <r>
      <rPr>
        <sz val="10"/>
        <rFont val="Arial"/>
        <family val="2"/>
        <charset val="238"/>
      </rPr>
      <t>skupne vrednosti del.</t>
    </r>
  </si>
  <si>
    <t xml:space="preserve">1. ELEKTROINSTALACIJE CR </t>
  </si>
  <si>
    <t>EM</t>
  </si>
  <si>
    <t>KOL</t>
  </si>
  <si>
    <t>CENA DELA</t>
  </si>
  <si>
    <t>CENA MAT.</t>
  </si>
  <si>
    <t>CENA / EM</t>
  </si>
  <si>
    <t>VREDNOST</t>
  </si>
  <si>
    <t>Izvedba pripravljalnih del (označbe križanj in vzporednega vodenja ter zakoličba trase in stojišč kandelabrov)</t>
  </si>
  <si>
    <t>kpl</t>
  </si>
  <si>
    <t>Izvedba stikalnih manipulacij in preklopov za zagotovitev breznapetostnega stanja na delovišču, zavarovanje izklopljenih naprav pred zmotnim vklopom in ponovni vklop po končanih delih</t>
  </si>
  <si>
    <r>
      <t>Dobava in polaganje kabla NAYY-J 5x16mm</t>
    </r>
    <r>
      <rPr>
        <sz val="10"/>
        <rFont val="Calibri"/>
        <family val="2"/>
        <charset val="238"/>
      </rPr>
      <t>²</t>
    </r>
    <r>
      <rPr>
        <sz val="10"/>
        <rFont val="Arial"/>
        <family val="2"/>
      </rPr>
      <t xml:space="preserve"> v cev</t>
    </r>
  </si>
  <si>
    <t>m</t>
  </si>
  <si>
    <r>
      <t>Dobava in montaža kabla NYM-J 5x1,5mm</t>
    </r>
    <r>
      <rPr>
        <sz val="10"/>
        <rFont val="Calibri"/>
        <family val="2"/>
        <charset val="238"/>
      </rPr>
      <t>²</t>
    </r>
    <r>
      <rPr>
        <sz val="10"/>
        <rFont val="Arial"/>
        <family val="2"/>
      </rPr>
      <t xml:space="preserve"> od razdelilca v kandelabru do svetilke</t>
    </r>
  </si>
  <si>
    <t>Dobava in polaganje izoliranega bakrenega vodnika 70mm², v zaščitno cev (pri križanju plinovoda)</t>
  </si>
  <si>
    <t>Dobava in polaganje opozorilnega traku</t>
  </si>
  <si>
    <t>Dobava in polaganje vročecinkanega valjanca FeZn 25x4mm.</t>
  </si>
  <si>
    <t>Dobava križnih sponk in izdelava križnih stikov z bitumiziranjem spoja</t>
  </si>
  <si>
    <t>Izdelava priklopov ozemljitve na pripravljeno uho kandelabra preko ozemljitvenega vijaka in izvedba zaščite stika stebra z betonskim  temeljem</t>
  </si>
  <si>
    <r>
      <t xml:space="preserve">Dobava in montaža vroče cinkanega reducirnega kandelabra višine 7m s sidrno ploščo in vijaki </t>
    </r>
    <r>
      <rPr>
        <sz val="10"/>
        <rFont val="Calibri"/>
        <family val="2"/>
        <charset val="238"/>
      </rPr>
      <t>Ø</t>
    </r>
    <r>
      <rPr>
        <sz val="10"/>
        <rFont val="Arial"/>
        <family val="2"/>
      </rPr>
      <t>20x1000mm z nivojem cinka 86mikronov in za 1. cono vetra ((SIST EN 40, SIST EN-ISO 1461)</t>
    </r>
  </si>
  <si>
    <t>Dobava in montaža razdelilca (priključne sponke) s 4A cevno varovalko  v kandelabru oz. stebru</t>
  </si>
  <si>
    <r>
      <t xml:space="preserve">Dobava in montaža cestne svetilke z ustreznim nastavkom ter v IP66 z ravnim steklom in LED modulom moči </t>
    </r>
    <r>
      <rPr>
        <sz val="10"/>
        <rFont val="Arial"/>
        <family val="2"/>
        <charset val="238"/>
      </rPr>
      <t>29W z redukcijo med 23. in 4. uro na 20W</t>
    </r>
    <r>
      <rPr>
        <sz val="10"/>
        <rFont val="Arial"/>
        <family val="2"/>
      </rPr>
      <t>, svetlobni tok svetilke 4000lm/</t>
    </r>
    <r>
      <rPr>
        <sz val="10"/>
        <rFont val="Arial"/>
        <family val="2"/>
        <charset val="238"/>
      </rPr>
      <t>2800lm;</t>
    </r>
    <r>
      <rPr>
        <sz val="10"/>
        <rFont val="Arial"/>
        <family val="2"/>
      </rPr>
      <t xml:space="preserve"> barvna temperatura 2700</t>
    </r>
    <r>
      <rPr>
        <sz val="10"/>
        <rFont val="Calibri"/>
        <family val="2"/>
        <charset val="238"/>
      </rPr>
      <t>°</t>
    </r>
    <r>
      <rPr>
        <sz val="10"/>
        <rFont val="Arial"/>
        <family val="2"/>
      </rPr>
      <t>K, CRI 72) s predspojnimi napravami, z univerzalnim natikom na drog, material okvirja je iz tlačno ulitega aluminija polakiran z zaščitno metalizirano barvo in drugimi karakteristikami - kot na primer svetilka tip S LUM, S1S.T.SA.12.030.111.2770 proizvajalca Lumenia</t>
    </r>
  </si>
  <si>
    <r>
      <t>Dobava in montaža cestne svetilke z ustreznim nastavkom ter v IP66 z ravnim steklom in LED modulom moči 40W z redukcijo med 23. in 4. uro na 28W, svetlobni tok svetilke 5529lm/3870lm; barvna temperatura 2700</t>
    </r>
    <r>
      <rPr>
        <sz val="10"/>
        <rFont val="Calibri"/>
        <family val="2"/>
        <charset val="238"/>
      </rPr>
      <t>°</t>
    </r>
    <r>
      <rPr>
        <sz val="10"/>
        <rFont val="Arial"/>
        <family val="2"/>
      </rPr>
      <t>K, CRI 72) s predspojnimi napravami, z univerzalnim natikom na drog, material okvirja je iz tlačno ulitega aluminija polakiran z zaščitno metalizirano barvo in drugimi karakteristikami - kot na primer svetilka tip S LUM, S1S.T.SA.12.030.111.2770 proizvajalca Lumenia</t>
    </r>
  </si>
  <si>
    <r>
      <t>Dobava in montaža cestne svetilke z ustreznim nastavkom ter v IP66 z ravnim steklom in LED modulom moči 45W z redukcijo med 23. in 4. uro na 31W, svetlobni tok svetilke 5808lm/4065lm; barvna temperatura 2700</t>
    </r>
    <r>
      <rPr>
        <sz val="10"/>
        <rFont val="Calibri"/>
        <family val="2"/>
        <charset val="238"/>
      </rPr>
      <t>°</t>
    </r>
    <r>
      <rPr>
        <sz val="10"/>
        <rFont val="Arial"/>
        <family val="2"/>
      </rPr>
      <t>K, CRI 72) s predspojnimi napravami, z univerzalnim natikom na drog, material okvirja je iz tlačno ulitega aluminija polakiran z zaščitno metalizirano barvo in drugimi karakteristikami - kot na primer svetilka tip S LUM, S1S.T.SA.16.055.111.2770 proizvajalca Lumenia</t>
    </r>
  </si>
  <si>
    <t>Dobava in montaža kabelskih končnikov (Al 16mm2) ter izvedba priklopa vodnika v svetilki</t>
  </si>
  <si>
    <t>Izvedba električnih meritev (kontrola neprekinjenosti zaščitnega vodnika, dodatnega vodnika za izenačitev potenciala, kontrola zaščite pred velikimi toki, meritev impedance okvarne zanke,…) ter izdelava merilnega protokola</t>
  </si>
  <si>
    <t>Izvedba svetlobno tehničnih meritev ter izdelava merilnega protokola, horizontalna osvetljenost</t>
  </si>
  <si>
    <t>Izvedba vrisa trase v podzemni kataster (izdelava geodetskega posnetka stojišč svetilk 2kos, kabelskih jaškov 1kos, ter trase kabla dolžine 35m) s pripravo podatkov za vpis v uradne evidence GJI</t>
  </si>
  <si>
    <t>Testiranje in vstavitev v pogon (funkc. preiskus)</t>
  </si>
  <si>
    <t>Izvajanje projektantskega nadzora</t>
  </si>
  <si>
    <t>ure</t>
  </si>
  <si>
    <t>Izvedba označb in oštevilčevanja stebrov CR s tablicami po zahtevi upravljalca</t>
  </si>
  <si>
    <t>Izvajanje nadzora s strani posameznih komunalnih upravljalcev - elektro distributer, TK upravljalec, Komunala</t>
  </si>
  <si>
    <t>SKUPAJ</t>
  </si>
  <si>
    <t xml:space="preserve">2. GRADBENA DELA CR </t>
  </si>
  <si>
    <t>Pripravljalna dela na gradbišču</t>
  </si>
  <si>
    <t>Strojni izkop zemlje za kabelski jarek v zemlji IV. kategorije dim. 0,4x0,8m</t>
  </si>
  <si>
    <t>Strojni izkop zemlje za kabelski jarek v zemlji V. kategorije dim. 0,4x0,8m</t>
  </si>
  <si>
    <t>Ročni izkop zemlje za kabelski jarek v zemlji IV. kategorije dim. 0,4x0,8m na mestih križanj</t>
  </si>
  <si>
    <r>
      <t xml:space="preserve">Dobava in polaganje stigmafleks cevi </t>
    </r>
    <r>
      <rPr>
        <sz val="10"/>
        <rFont val="Calibri"/>
        <family val="2"/>
        <charset val="238"/>
      </rPr>
      <t>Ø75</t>
    </r>
    <r>
      <rPr>
        <sz val="10"/>
        <rFont val="Arial"/>
        <family val="2"/>
        <charset val="238"/>
      </rPr>
      <t>mm v izkopan kabelski jarek</t>
    </r>
  </si>
  <si>
    <t>Izdelava kabelske posteljice dim. 0,2x0,4m s peskom granulacije 0–4mm</t>
  </si>
  <si>
    <r>
      <t>m</t>
    </r>
    <r>
      <rPr>
        <vertAlign val="superscript"/>
        <sz val="10"/>
        <rFont val="Arial"/>
        <family val="2"/>
      </rPr>
      <t>3</t>
    </r>
  </si>
  <si>
    <t>Zasip jarka in utrjevanje v sloju 30cm z izkopanim materialom</t>
  </si>
  <si>
    <t>Zasip jarka in utrjevanje v sloju po 30cm s peskom granulacije 4–8mm</t>
  </si>
  <si>
    <t xml:space="preserve">Odvoz odvečnega materiala na uradno deponijo, z dokazilom o deponiranju odvečnega materiala </t>
  </si>
  <si>
    <t>Izdelava nadbetoniranja obsipane cevi cevne kabelske kanalizacije pod utrjeno površino v višini 30cm z betonom C10/15</t>
  </si>
  <si>
    <r>
      <t xml:space="preserve">Izdelava betonskega temelja kandelabra dim. 0,80x0,80x1,1m z vgrajenimi sidrnimi vijaki </t>
    </r>
    <r>
      <rPr>
        <sz val="10"/>
        <rFont val="Arial"/>
        <family val="2"/>
        <charset val="238"/>
      </rPr>
      <t>M20 dolžine 1m</t>
    </r>
    <r>
      <rPr>
        <sz val="10"/>
        <rFont val="Arial"/>
        <family val="2"/>
      </rPr>
      <t xml:space="preserve"> - izvajalec predloži statični izračun v primeru izvedbe drugačnega temelja za 8m drog</t>
    </r>
  </si>
  <si>
    <r>
      <t>Izdelava betonskega jaška iz BC-</t>
    </r>
    <r>
      <rPr>
        <sz val="10"/>
        <rFont val="Calibri"/>
        <family val="2"/>
        <charset val="238"/>
      </rPr>
      <t>ɸ</t>
    </r>
    <r>
      <rPr>
        <sz val="10"/>
        <rFont val="Arial"/>
        <family val="2"/>
      </rPr>
      <t>60cm obbetoniranega z izdelavo uvodov za cevi ter LTŽ pokrovom 400kN</t>
    </r>
  </si>
  <si>
    <t xml:space="preserve">Strojni in ročni izkop za temelje kandelabrov in jaškov ter okoli posamezne OJR v zemlji IV. kat. </t>
  </si>
  <si>
    <t>Izvedba izvrtine v obstoječ temelj CR za vstavitev cevi Ø75mm</t>
  </si>
  <si>
    <t>3. REKAPITULACIJA</t>
  </si>
  <si>
    <t>ELEKTROINSTALACIJE</t>
  </si>
  <si>
    <t>GRADBENA DELA</t>
  </si>
  <si>
    <t>DDV</t>
  </si>
  <si>
    <t>Opomba:</t>
  </si>
  <si>
    <t xml:space="preserve">Popis del s predizmerami je podan kot projektantska ocena predvidenih gradbenih in elektro montažnih del za potrebe izvedbe cestne razsvetljave in se lahko razlikuje od uradno pridobljenih ponudb.                                                            Vse mere je potrebno preveriti na licu mesta in prilagoditi izvedbo dejanskemu stanju. V primeru ponujene opreme, ki se razlikuje od predlagane v tem popisu, je potrebno ponuditi opremo z enakovrednimi ali boljšimi tehničnimi karakteristikami.                                                                                                                                                     V vseh postavkah je potrebno upoštevati trasportne stroške, montažo in vgradnjo, stroške pripravljalnih in zaključnih del. Za vse netipske elemente morajo biti izdelane delavniške risbe, ki jih pred izvedbo pregleda in potrdi projektant!                                                                                                                                        Pred pričetkom del mora izvajalec pripraviti gradbišče in vso potrebno dokumentacijo za izvajanje del po popisu (prijava gradbišča, načrt organizacije gradbišča, soglasja in dovoljenja, obvezno gradbiščno dokumentacijo, odločbo o imenovanju odgovornega vodje del in gradbišča, podroben terminski plan izvedbe del, skupni dogovor o zagotavljanju varnosti in zdravja pri delu). Načrt prometne ureditve izvajalec pridobi pri naročniku.                                                                                                                                           </t>
  </si>
  <si>
    <t>3/1.3.4.2  PROJEKTANTSKI POPIS CR PREHOD STRAŠKA CESTA</t>
  </si>
  <si>
    <t>Izdelava PID in NOV projektne dokumentacije v dveh (2) izvodih</t>
  </si>
  <si>
    <t>Nepredvidena dela v kolikor so upravičena, in z vpisom odgovornega nadzornika (5%)</t>
  </si>
  <si>
    <t>Nepredvidena dela, v kolikor so upravičena, in z vpisom odgovornega nadzornika (5%)</t>
  </si>
  <si>
    <t>3/1.3.4.2</t>
  </si>
  <si>
    <t>CR PREHOD STRAŠKA CESTA</t>
  </si>
  <si>
    <t>Ureditev površin za kolesarje in pešce v križišču Straške (LC 295041) in Povhove (LK 299091) ulice ter izgradnja CR</t>
  </si>
  <si>
    <t>CENA BREZ DDV</t>
  </si>
  <si>
    <t>Vodilni načrt_Načrt ceste:-vodovod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</si>
</sst>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 #,##0.00\ &quot;€&quot;_-;\-* #,##0.00\ &quot;€&quot;_-;_-* &quot;-&quot;??\ &quot;€&quot;_-;_-@_-"/>
    <numFmt numFmtId="164" formatCode="[$€-2]\ #,##0.00"/>
    <numFmt numFmtId="165" formatCode="_-* #,##0.00\ _S_I_T_-;\-* #,##0.00\ _S_I_T_-;_-* &quot;-&quot;??\ _S_I_T_-;_-@_-"/>
    <numFmt numFmtId="166" formatCode="0.00_)"/>
    <numFmt numFmtId="167" formatCode="_(* #,##0.00_);_(* \(#,##0.00\);_(* &quot;-&quot;??_);_(@_)"/>
    <numFmt numFmtId="168" formatCode="_-* #,##0.00\ &quot;SIT&quot;_-;\-* #,##0.00\ &quot;SIT&quot;_-;_-* &quot;-&quot;??\ &quot;SIT&quot;_-;_-@_-"/>
    <numFmt numFmtId="169" formatCode="_-* #,##0\ _S_I_T_-;\-* #,##0\ _S_I_T_-;_-* &quot;-&quot;\ _S_I_T_-;_-@_-"/>
    <numFmt numFmtId="170" formatCode="_-* #,##0\ &quot;SIT&quot;_-;\-* #,##0\ &quot;SIT&quot;_-;_-* &quot;-&quot;\ &quot;SIT&quot;_-;_-@_-"/>
    <numFmt numFmtId="171" formatCode="_-* #,##0.00\ _S_I_T_-;\-* #,##0.00\ _S_I_T_-;_-* \-??\ _S_I_T_-;_-@_-"/>
    <numFmt numFmtId="172" formatCode="\$#,##0\ ;&quot;($&quot;#,##0\)"/>
    <numFmt numFmtId="173" formatCode="_-* #,##0.00\ [$€-424]_-;\-* #,##0.00\ [$€-424]_-;_-* &quot;-&quot;??\ [$€-424]_-;_-@_-"/>
    <numFmt numFmtId="174" formatCode="0.00&quot; m&quot;"/>
    <numFmt numFmtId="175" formatCode="0.00&quot; €/m'&quot;"/>
    <numFmt numFmtId="176" formatCode="0&quot; €/m³&quot;"/>
    <numFmt numFmtId="177" formatCode="0&quot; °&quot;"/>
    <numFmt numFmtId="178" formatCode="0&quot; cm&quot;"/>
    <numFmt numFmtId="179" formatCode="0&quot; kos&quot;"/>
    <numFmt numFmtId="180" formatCode="0.00&quot; €/kos&quot;"/>
    <numFmt numFmtId="181" formatCode="0&quot; h&quot;"/>
    <numFmt numFmtId="182" formatCode="0.00&quot; €/h&quot;"/>
    <numFmt numFmtId="183" formatCode="0.00&quot; m³&quot;"/>
    <numFmt numFmtId="184" formatCode="0.00&quot; €/m³&quot;"/>
    <numFmt numFmtId="185" formatCode="0.00&quot; m²&quot;"/>
    <numFmt numFmtId="186" formatCode="0.00&quot; €/m²&quot;"/>
    <numFmt numFmtId="187" formatCode="0_)"/>
    <numFmt numFmtId="188" formatCode="0.0%"/>
    <numFmt numFmtId="189" formatCode="#,##0.00\ &quot;SIT&quot;"/>
    <numFmt numFmtId="190" formatCode="#,##0.00\ _S_I_T"/>
    <numFmt numFmtId="191" formatCode="#,##0.00\ [$EUR]"/>
  </numFmts>
  <fonts count="61">
    <font>
      <sz val="11"/>
      <color theme="1"/>
      <name val="Calibri"/>
      <family val="2"/>
      <charset val="238"/>
      <scheme val="minor"/>
    </font>
    <font>
      <sz val="10"/>
      <name val="Arial"/>
      <family val="2"/>
      <charset val="238"/>
    </font>
    <font>
      <b/>
      <sz val="10"/>
      <name val="Arial"/>
      <family val="2"/>
      <charset val="238"/>
    </font>
    <font>
      <sz val="10"/>
      <name val="Symbol"/>
      <family val="1"/>
      <charset val="2"/>
    </font>
    <font>
      <b/>
      <sz val="12"/>
      <name val="Arial"/>
      <family val="2"/>
      <charset val="238"/>
    </font>
    <font>
      <b/>
      <sz val="14"/>
      <name val="Arial"/>
      <family val="2"/>
      <charset val="238"/>
    </font>
    <font>
      <sz val="12"/>
      <name val="Arial"/>
      <family val="2"/>
      <charset val="238"/>
    </font>
    <font>
      <vertAlign val="superscript"/>
      <sz val="10"/>
      <name val="Arial"/>
      <family val="2"/>
      <charset val="238"/>
    </font>
    <font>
      <sz val="10"/>
      <name val="Arial CE"/>
      <charset val="238"/>
    </font>
    <font>
      <sz val="10"/>
      <name val="HelveticaPS"/>
      <family val="1"/>
      <charset val="238"/>
    </font>
    <font>
      <sz val="9"/>
      <name val="Courier New CE"/>
      <charset val="238"/>
    </font>
    <font>
      <sz val="5"/>
      <name val="Courier New CE"/>
      <family val="3"/>
      <charset val="238"/>
    </font>
    <font>
      <b/>
      <sz val="10"/>
      <name val="Courier New CE"/>
      <family val="3"/>
      <charset val="238"/>
    </font>
    <font>
      <sz val="8"/>
      <name val="Arial"/>
      <family val="2"/>
      <charset val="238"/>
    </font>
    <font>
      <b/>
      <sz val="11"/>
      <name val="Arial"/>
      <family val="2"/>
      <charset val="238"/>
    </font>
    <font>
      <sz val="10"/>
      <color theme="1"/>
      <name val="Arial"/>
      <family val="2"/>
      <charset val="238"/>
    </font>
    <font>
      <b/>
      <sz val="9"/>
      <name val="Arial"/>
      <family val="2"/>
      <charset val="238"/>
    </font>
    <font>
      <sz val="9"/>
      <name val="Arial"/>
      <family val="2"/>
      <charset val="238"/>
    </font>
    <font>
      <b/>
      <sz val="8"/>
      <name val="Arial"/>
      <family val="2"/>
      <charset val="238"/>
    </font>
    <font>
      <b/>
      <i/>
      <sz val="10"/>
      <name val="Arial"/>
      <family val="2"/>
      <charset val="238"/>
    </font>
    <font>
      <sz val="11"/>
      <name val="Arial"/>
      <family val="2"/>
      <charset val="238"/>
    </font>
    <font>
      <sz val="16"/>
      <color rgb="FFFF0000"/>
      <name val="Arial"/>
      <family val="2"/>
      <charset val="238"/>
    </font>
    <font>
      <sz val="14"/>
      <color rgb="FFFF0000"/>
      <name val="Arial"/>
      <family val="2"/>
      <charset val="238"/>
    </font>
    <font>
      <sz val="14"/>
      <color theme="1"/>
      <name val="Calibri"/>
      <family val="2"/>
      <charset val="238"/>
      <scheme val="minor"/>
    </font>
    <font>
      <b/>
      <sz val="12"/>
      <color indexed="8"/>
      <name val="SSPalatino"/>
      <charset val="238"/>
    </font>
    <font>
      <sz val="10"/>
      <name val="Calibri"/>
      <family val="2"/>
      <charset val="238"/>
    </font>
    <font>
      <u/>
      <sz val="10"/>
      <color indexed="12"/>
      <name val="Arial"/>
      <family val="2"/>
      <charset val="238"/>
    </font>
    <font>
      <sz val="10"/>
      <color theme="0" tint="-0.249977111117893"/>
      <name val="Arial"/>
      <family val="2"/>
      <charset val="238"/>
    </font>
    <font>
      <sz val="10"/>
      <color rgb="FFFF0000"/>
      <name val="Arial"/>
      <family val="2"/>
      <charset val="238"/>
    </font>
    <font>
      <sz val="10"/>
      <name val="Arial CE"/>
      <family val="2"/>
      <charset val="238"/>
    </font>
    <font>
      <b/>
      <sz val="18"/>
      <color indexed="24"/>
      <name val="Arial"/>
      <family val="2"/>
      <charset val="238"/>
    </font>
    <font>
      <b/>
      <sz val="12"/>
      <color indexed="24"/>
      <name val="Arial"/>
      <family val="2"/>
      <charset val="238"/>
    </font>
    <font>
      <sz val="10"/>
      <name val="Arial"/>
      <family val="2"/>
      <charset val="238"/>
    </font>
    <font>
      <sz val="11"/>
      <color indexed="17"/>
      <name val="Calibri"/>
      <family val="2"/>
      <charset val="238"/>
    </font>
    <font>
      <sz val="11"/>
      <color indexed="60"/>
      <name val="Calibri"/>
      <family val="2"/>
      <charset val="238"/>
    </font>
    <font>
      <sz val="10"/>
      <name val="Arial"/>
      <family val="2"/>
      <charset val="238"/>
    </font>
    <font>
      <b/>
      <i/>
      <sz val="14"/>
      <name val="Arial"/>
      <family val="2"/>
      <charset val="238"/>
    </font>
    <font>
      <sz val="8"/>
      <color rgb="FFFF0000"/>
      <name val="Arial"/>
      <family val="2"/>
      <charset val="238"/>
    </font>
    <font>
      <sz val="10"/>
      <name val="Arial"/>
      <family val="2"/>
    </font>
    <font>
      <sz val="14"/>
      <name val="Arial Narrow"/>
      <family val="2"/>
      <charset val="238"/>
    </font>
    <font>
      <sz val="10"/>
      <name val="Arial Narrow"/>
      <family val="2"/>
      <charset val="238"/>
    </font>
    <font>
      <sz val="12"/>
      <name val="Arial Narrow"/>
      <family val="2"/>
      <charset val="238"/>
    </font>
    <font>
      <sz val="9"/>
      <name val="Arial Narrow"/>
      <family val="2"/>
      <charset val="238"/>
    </font>
    <font>
      <i/>
      <sz val="9"/>
      <name val="Arial Narrow"/>
      <family val="2"/>
      <charset val="238"/>
    </font>
    <font>
      <b/>
      <sz val="9"/>
      <name val="Arial Narrow"/>
      <family val="2"/>
      <charset val="238"/>
    </font>
    <font>
      <b/>
      <sz val="10"/>
      <name val="Arial Narrow"/>
      <family val="2"/>
      <charset val="238"/>
    </font>
    <font>
      <sz val="8"/>
      <name val="Arial Narrow"/>
      <family val="2"/>
      <charset val="238"/>
    </font>
    <font>
      <sz val="11"/>
      <name val="Arial Narrow"/>
      <family val="2"/>
      <charset val="238"/>
    </font>
    <font>
      <sz val="15"/>
      <name val="Arial Narrow"/>
      <family val="2"/>
      <charset val="238"/>
    </font>
    <font>
      <sz val="10"/>
      <color rgb="FFC00000"/>
      <name val="Arial Narrow"/>
      <family val="2"/>
      <charset val="238"/>
    </font>
    <font>
      <sz val="9"/>
      <color rgb="FFC00000"/>
      <name val="Arial Narrow"/>
      <family val="2"/>
      <charset val="238"/>
    </font>
    <font>
      <sz val="8"/>
      <color rgb="FFC00000"/>
      <name val="Arial Narrow"/>
      <family val="2"/>
      <charset val="238"/>
    </font>
    <font>
      <sz val="11"/>
      <color indexed="17"/>
      <name val="Arial Narrow"/>
      <family val="2"/>
      <charset val="238"/>
    </font>
    <font>
      <sz val="10"/>
      <name val="Arial"/>
    </font>
    <font>
      <b/>
      <sz val="10"/>
      <name val="Arial"/>
      <family val="2"/>
    </font>
    <font>
      <b/>
      <sz val="10"/>
      <color indexed="12"/>
      <name val="Arial"/>
      <family val="2"/>
    </font>
    <font>
      <b/>
      <sz val="10"/>
      <color indexed="8"/>
      <name val="Arial"/>
      <family val="2"/>
    </font>
    <font>
      <vertAlign val="superscript"/>
      <sz val="10"/>
      <name val="Arial"/>
      <family val="2"/>
    </font>
    <font>
      <b/>
      <sz val="10"/>
      <color indexed="10"/>
      <name val="Arial"/>
      <family val="2"/>
    </font>
    <font>
      <sz val="12"/>
      <name val="Times New Roman"/>
      <family val="1"/>
      <charset val="238"/>
    </font>
    <font>
      <sz val="8"/>
      <name val="Calibri"/>
      <family val="2"/>
      <charset val="238"/>
      <scheme val="minor"/>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rgb="FFCCCCFF"/>
      </patternFill>
    </fill>
    <fill>
      <patternFill patternType="solid">
        <fgColor indexed="42"/>
        <bgColor indexed="27"/>
      </patternFill>
    </fill>
    <fill>
      <patternFill patternType="solid">
        <fgColor indexed="43"/>
        <bgColor indexed="26"/>
      </patternFill>
    </fill>
    <fill>
      <patternFill patternType="solid">
        <fgColor indexed="27"/>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s>
  <borders count="15">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medium">
        <color indexed="64"/>
      </top>
      <bottom/>
      <diagonal/>
    </border>
    <border>
      <left/>
      <right/>
      <top style="double">
        <color indexed="8"/>
      </top>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s>
  <cellStyleXfs count="892">
    <xf numFmtId="0" fontId="0" fillId="0" borderId="0"/>
    <xf numFmtId="0" fontId="1" fillId="0" borderId="0"/>
    <xf numFmtId="0" fontId="8" fillId="0" borderId="0"/>
    <xf numFmtId="165" fontId="8" fillId="0" borderId="0" applyFont="0" applyFill="0" applyBorder="0" applyAlignment="0" applyProtection="0"/>
    <xf numFmtId="166" fontId="9" fillId="0" borderId="0"/>
    <xf numFmtId="167"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4" fontId="11" fillId="0" borderId="0">
      <alignment vertical="top"/>
      <protection hidden="1"/>
    </xf>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 fillId="0" borderId="0" applyFont="0" applyFill="0" applyBorder="0" applyAlignment="0" applyProtection="0"/>
    <xf numFmtId="4" fontId="12" fillId="0" borderId="0" applyProtection="0">
      <alignment horizontal="left"/>
      <protection locked="0"/>
    </xf>
    <xf numFmtId="0" fontId="8" fillId="0" borderId="0"/>
    <xf numFmtId="0" fontId="8"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24" fillId="0" borderId="0"/>
    <xf numFmtId="0" fontId="24" fillId="0" borderId="0" applyFill="0" applyBorder="0" applyProtection="0"/>
    <xf numFmtId="168" fontId="24"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1" fillId="0" borderId="0"/>
    <xf numFmtId="0" fontId="26" fillId="0" borderId="0" applyNumberFormat="0" applyFill="0" applyBorder="0" applyAlignment="0" applyProtection="0">
      <alignment vertical="top"/>
      <protection locked="0"/>
    </xf>
    <xf numFmtId="0" fontId="10"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0" fillId="0" borderId="0"/>
    <xf numFmtId="0" fontId="1" fillId="0" borderId="0"/>
    <xf numFmtId="0" fontId="10" fillId="0" borderId="0"/>
    <xf numFmtId="0" fontId="8" fillId="0" borderId="0"/>
    <xf numFmtId="0" fontId="8" fillId="0" borderId="0"/>
    <xf numFmtId="0" fontId="1" fillId="0" borderId="0"/>
    <xf numFmtId="0" fontId="10" fillId="0" borderId="0"/>
    <xf numFmtId="0" fontId="10" fillId="0" borderId="0"/>
    <xf numFmtId="0" fontId="8" fillId="0" borderId="0"/>
    <xf numFmtId="0" fontId="8" fillId="0" borderId="0"/>
    <xf numFmtId="167" fontId="1" fillId="0" borderId="0" applyFont="0" applyFill="0" applyBorder="0" applyAlignment="0" applyProtection="0"/>
    <xf numFmtId="167" fontId="1" fillId="0" borderId="0" applyFont="0" applyFill="0" applyBorder="0" applyAlignment="0" applyProtection="0"/>
    <xf numFmtId="0" fontId="10" fillId="0" borderId="0"/>
    <xf numFmtId="0" fontId="1" fillId="0" borderId="0"/>
    <xf numFmtId="0" fontId="1" fillId="0" borderId="0"/>
    <xf numFmtId="0" fontId="8" fillId="0" borderId="0"/>
    <xf numFmtId="0" fontId="8"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5" fontId="10" fillId="0" borderId="0" applyFont="0" applyFill="0" applyBorder="0" applyAlignment="0" applyProtection="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8" fillId="0" borderId="0"/>
    <xf numFmtId="0" fontId="8" fillId="0" borderId="0"/>
    <xf numFmtId="0" fontId="8" fillId="0" borderId="0"/>
    <xf numFmtId="0" fontId="10" fillId="0" borderId="0"/>
    <xf numFmtId="0" fontId="8" fillId="0" borderId="0"/>
    <xf numFmtId="0" fontId="1" fillId="0" borderId="0"/>
    <xf numFmtId="0" fontId="1" fillId="0" borderId="0"/>
    <xf numFmtId="0" fontId="10" fillId="0" borderId="0"/>
    <xf numFmtId="0" fontId="10" fillId="0" borderId="0"/>
    <xf numFmtId="0" fontId="10" fillId="0" borderId="0"/>
    <xf numFmtId="0" fontId="8" fillId="0" borderId="0"/>
    <xf numFmtId="0" fontId="8" fillId="0" borderId="0"/>
    <xf numFmtId="0" fontId="1" fillId="0" borderId="0"/>
    <xf numFmtId="0" fontId="10" fillId="0" borderId="0"/>
    <xf numFmtId="0" fontId="10" fillId="0" borderId="0"/>
    <xf numFmtId="0" fontId="8" fillId="0" borderId="0"/>
    <xf numFmtId="0" fontId="8" fillId="0" borderId="0"/>
    <xf numFmtId="0" fontId="10" fillId="0" borderId="0"/>
    <xf numFmtId="0" fontId="1" fillId="0" borderId="0"/>
    <xf numFmtId="0" fontId="1" fillId="0" borderId="0"/>
    <xf numFmtId="0" fontId="8" fillId="0" borderId="0"/>
    <xf numFmtId="0" fontId="8" fillId="0" borderId="0"/>
    <xf numFmtId="0" fontId="1" fillId="0" borderId="0"/>
    <xf numFmtId="0" fontId="10" fillId="0" borderId="0"/>
    <xf numFmtId="0" fontId="10" fillId="0" borderId="0"/>
    <xf numFmtId="0" fontId="1" fillId="0" borderId="0"/>
    <xf numFmtId="0" fontId="10" fillId="0" borderId="0"/>
    <xf numFmtId="0" fontId="8" fillId="0" borderId="0"/>
    <xf numFmtId="0" fontId="10" fillId="0" borderId="0"/>
    <xf numFmtId="165" fontId="8" fillId="0" borderId="0" applyFont="0" applyFill="0" applyBorder="0" applyAlignment="0" applyProtection="0"/>
    <xf numFmtId="0" fontId="1" fillId="0" borderId="0"/>
    <xf numFmtId="0" fontId="8" fillId="0" borderId="0"/>
    <xf numFmtId="0" fontId="8" fillId="0" borderId="0"/>
    <xf numFmtId="0" fontId="1" fillId="0" borderId="0"/>
    <xf numFmtId="0" fontId="10" fillId="0" borderId="0"/>
    <xf numFmtId="0" fontId="1" fillId="0" borderId="0"/>
    <xf numFmtId="0" fontId="8" fillId="0" borderId="0"/>
    <xf numFmtId="0" fontId="8" fillId="0" borderId="0"/>
    <xf numFmtId="0" fontId="8" fillId="0" borderId="0"/>
    <xf numFmtId="0" fontId="10" fillId="0" borderId="0"/>
    <xf numFmtId="0" fontId="10" fillId="0" borderId="0"/>
    <xf numFmtId="0" fontId="8" fillId="0" borderId="0"/>
    <xf numFmtId="0" fontId="1" fillId="0" borderId="0"/>
    <xf numFmtId="0" fontId="8" fillId="0" borderId="0"/>
    <xf numFmtId="0" fontId="8" fillId="0" borderId="0"/>
    <xf numFmtId="0" fontId="8" fillId="0" borderId="0"/>
    <xf numFmtId="0" fontId="1" fillId="0" borderId="0"/>
    <xf numFmtId="0" fontId="10" fillId="0" borderId="0"/>
    <xf numFmtId="0" fontId="1" fillId="0" borderId="0"/>
    <xf numFmtId="0" fontId="10" fillId="0" borderId="0"/>
    <xf numFmtId="0" fontId="10" fillId="0" borderId="0"/>
    <xf numFmtId="0" fontId="8" fillId="0" borderId="0"/>
    <xf numFmtId="0" fontId="8" fillId="0" borderId="0"/>
    <xf numFmtId="0" fontId="1" fillId="0" borderId="0"/>
    <xf numFmtId="0" fontId="10" fillId="0" borderId="0"/>
    <xf numFmtId="0" fontId="10" fillId="0" borderId="0"/>
    <xf numFmtId="0" fontId="8" fillId="0" borderId="0"/>
    <xf numFmtId="0" fontId="8" fillId="0" borderId="0"/>
    <xf numFmtId="0" fontId="10" fillId="0" borderId="0"/>
    <xf numFmtId="0" fontId="1" fillId="0" borderId="0"/>
    <xf numFmtId="0" fontId="1" fillId="0" borderId="0"/>
    <xf numFmtId="0" fontId="8" fillId="0" borderId="0"/>
    <xf numFmtId="0" fontId="8" fillId="0" borderId="0"/>
    <xf numFmtId="0" fontId="1" fillId="0" borderId="0"/>
    <xf numFmtId="0" fontId="10" fillId="0" borderId="0"/>
    <xf numFmtId="0" fontId="8" fillId="0" borderId="0"/>
    <xf numFmtId="0" fontId="1" fillId="0" borderId="0"/>
    <xf numFmtId="0" fontId="1" fillId="0" borderId="0"/>
    <xf numFmtId="0" fontId="10" fillId="0" borderId="0"/>
    <xf numFmtId="0" fontId="10" fillId="0" borderId="0"/>
    <xf numFmtId="0" fontId="1" fillId="0" borderId="0"/>
    <xf numFmtId="0" fontId="8" fillId="0" borderId="0"/>
    <xf numFmtId="0" fontId="8" fillId="0" borderId="0"/>
    <xf numFmtId="0" fontId="1" fillId="0" borderId="0"/>
    <xf numFmtId="0" fontId="10" fillId="0" borderId="0"/>
    <xf numFmtId="0" fontId="1" fillId="0" borderId="0"/>
    <xf numFmtId="0" fontId="8" fillId="0" borderId="0"/>
    <xf numFmtId="0" fontId="8" fillId="0" borderId="0"/>
    <xf numFmtId="0" fontId="1" fillId="0" borderId="0"/>
    <xf numFmtId="0" fontId="10" fillId="0" borderId="0"/>
    <xf numFmtId="0" fontId="10" fillId="0" borderId="0"/>
    <xf numFmtId="0" fontId="8" fillId="0" borderId="0"/>
    <xf numFmtId="0" fontId="8" fillId="0" borderId="0"/>
    <xf numFmtId="0" fontId="1" fillId="0" borderId="0"/>
    <xf numFmtId="0" fontId="10" fillId="0" borderId="0"/>
    <xf numFmtId="0" fontId="10" fillId="0" borderId="0"/>
    <xf numFmtId="0" fontId="8" fillId="0" borderId="0"/>
    <xf numFmtId="0" fontId="8" fillId="0" borderId="0"/>
    <xf numFmtId="0" fontId="10" fillId="0" borderId="0"/>
    <xf numFmtId="0" fontId="1" fillId="0" borderId="0"/>
    <xf numFmtId="0" fontId="1" fillId="0" borderId="0"/>
    <xf numFmtId="0" fontId="8" fillId="0" borderId="0"/>
    <xf numFmtId="0" fontId="8" fillId="0" borderId="0"/>
    <xf numFmtId="0" fontId="1" fillId="0" borderId="0"/>
    <xf numFmtId="0" fontId="10" fillId="0" borderId="0"/>
    <xf numFmtId="0" fontId="8" fillId="0" borderId="0"/>
    <xf numFmtId="0" fontId="8" fillId="0" borderId="0"/>
    <xf numFmtId="165" fontId="1" fillId="0" borderId="0" applyFont="0" applyFill="0" applyBorder="0" applyAlignment="0" applyProtection="0"/>
    <xf numFmtId="165" fontId="8" fillId="0" borderId="0" applyFont="0" applyFill="0" applyBorder="0" applyAlignment="0" applyProtection="0"/>
    <xf numFmtId="0" fontId="15" fillId="0" borderId="0"/>
    <xf numFmtId="0" fontId="10" fillId="0" borderId="0"/>
    <xf numFmtId="172" fontId="29" fillId="0" borderId="0" applyFill="0" applyBorder="0" applyAlignment="0" applyProtection="0"/>
    <xf numFmtId="0" fontId="8" fillId="0" borderId="0"/>
    <xf numFmtId="0" fontId="8" fillId="0" borderId="0"/>
    <xf numFmtId="0" fontId="1" fillId="0" borderId="0"/>
    <xf numFmtId="0" fontId="31" fillId="0" borderId="0" applyNumberFormat="0" applyFill="0" applyBorder="0" applyAlignment="0" applyProtection="0"/>
    <xf numFmtId="0" fontId="8" fillId="0" borderId="0"/>
    <xf numFmtId="0" fontId="10" fillId="0" borderId="0"/>
    <xf numFmtId="0" fontId="10" fillId="0" borderId="0"/>
    <xf numFmtId="0" fontId="1" fillId="0" borderId="0"/>
    <xf numFmtId="0" fontId="8" fillId="0" borderId="0"/>
    <xf numFmtId="0" fontId="8" fillId="0" borderId="0"/>
    <xf numFmtId="0" fontId="10" fillId="0" borderId="0"/>
    <xf numFmtId="0" fontId="1" fillId="0" borderId="0"/>
    <xf numFmtId="0" fontId="10" fillId="0" borderId="0"/>
    <xf numFmtId="171" fontId="29" fillId="0" borderId="0" applyFill="0" applyBorder="0" applyAlignment="0" applyProtection="0"/>
    <xf numFmtId="3" fontId="29" fillId="0" borderId="0" applyFill="0" applyBorder="0" applyAlignment="0" applyProtection="0"/>
    <xf numFmtId="2" fontId="29" fillId="0" borderId="0" applyFill="0" applyBorder="0" applyAlignment="0" applyProtection="0"/>
    <xf numFmtId="0" fontId="8" fillId="0" borderId="0"/>
    <xf numFmtId="0" fontId="8" fillId="0" borderId="0"/>
    <xf numFmtId="0" fontId="1" fillId="0" borderId="0"/>
    <xf numFmtId="0" fontId="29" fillId="0" borderId="0"/>
    <xf numFmtId="0" fontId="1" fillId="0" borderId="0"/>
    <xf numFmtId="0" fontId="10" fillId="0" borderId="0"/>
    <xf numFmtId="0" fontId="1" fillId="0" borderId="0"/>
    <xf numFmtId="0" fontId="1" fillId="0" borderId="0"/>
    <xf numFmtId="0" fontId="1" fillId="0" borderId="0"/>
    <xf numFmtId="0" fontId="10" fillId="0" borderId="0"/>
    <xf numFmtId="0" fontId="8" fillId="0" borderId="0"/>
    <xf numFmtId="0" fontId="8" fillId="0" borderId="0"/>
    <xf numFmtId="0" fontId="1" fillId="0" borderId="0"/>
    <xf numFmtId="0" fontId="10" fillId="0" borderId="0"/>
    <xf numFmtId="0" fontId="10" fillId="0" borderId="0"/>
    <xf numFmtId="0" fontId="8" fillId="0" borderId="0"/>
    <xf numFmtId="0" fontId="8" fillId="0" borderId="0"/>
    <xf numFmtId="0" fontId="29" fillId="0" borderId="0" applyFill="0" applyBorder="0" applyAlignment="0" applyProtection="0"/>
    <xf numFmtId="0" fontId="10" fillId="0" borderId="0"/>
    <xf numFmtId="0" fontId="1" fillId="0" borderId="0"/>
    <xf numFmtId="0" fontId="24" fillId="0" borderId="0" applyFill="0" applyBorder="0" applyProtection="0"/>
    <xf numFmtId="165" fontId="8" fillId="0" borderId="0" applyFont="0" applyFill="0" applyBorder="0" applyAlignment="0" applyProtection="0"/>
    <xf numFmtId="0" fontId="8" fillId="0" borderId="0"/>
    <xf numFmtId="0" fontId="1" fillId="0" borderId="0"/>
    <xf numFmtId="0" fontId="8" fillId="0" borderId="0"/>
    <xf numFmtId="0" fontId="1" fillId="0" borderId="0"/>
    <xf numFmtId="0" fontId="8" fillId="0" borderId="0"/>
    <xf numFmtId="0" fontId="8" fillId="0" borderId="0"/>
    <xf numFmtId="0" fontId="1" fillId="0" borderId="0"/>
    <xf numFmtId="0" fontId="10" fillId="0" borderId="0"/>
    <xf numFmtId="0" fontId="30" fillId="0" borderId="0" applyNumberFormat="0" applyFill="0" applyBorder="0" applyAlignment="0" applyProtection="0"/>
    <xf numFmtId="0" fontId="1" fillId="0" borderId="0"/>
    <xf numFmtId="0" fontId="1" fillId="0" borderId="0"/>
    <xf numFmtId="0" fontId="10" fillId="0" borderId="0"/>
    <xf numFmtId="0" fontId="10" fillId="0" borderId="0"/>
    <xf numFmtId="0" fontId="8" fillId="0" borderId="0"/>
    <xf numFmtId="0" fontId="8" fillId="0" borderId="0"/>
    <xf numFmtId="0" fontId="24" fillId="0" borderId="0" applyFill="0" applyBorder="0" applyProtection="0"/>
    <xf numFmtId="0" fontId="10"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0" fillId="0" borderId="0"/>
    <xf numFmtId="0" fontId="1" fillId="0" borderId="0"/>
    <xf numFmtId="0" fontId="10" fillId="0" borderId="0"/>
    <xf numFmtId="0" fontId="8" fillId="0" borderId="0"/>
    <xf numFmtId="0" fontId="8" fillId="0" borderId="0"/>
    <xf numFmtId="0" fontId="1" fillId="0" borderId="0"/>
    <xf numFmtId="0" fontId="10" fillId="0" borderId="0"/>
    <xf numFmtId="0" fontId="10" fillId="0" borderId="0"/>
    <xf numFmtId="0" fontId="8" fillId="0" borderId="0"/>
    <xf numFmtId="0" fontId="8" fillId="0" borderId="0"/>
    <xf numFmtId="0" fontId="10" fillId="0" borderId="0"/>
    <xf numFmtId="0" fontId="1" fillId="0" borderId="0"/>
    <xf numFmtId="0" fontId="1" fillId="0" borderId="0"/>
    <xf numFmtId="0" fontId="8" fillId="0" borderId="0"/>
    <xf numFmtId="0" fontId="8" fillId="0" borderId="0"/>
    <xf numFmtId="0" fontId="1" fillId="0" borderId="0"/>
    <xf numFmtId="0" fontId="10" fillId="0" borderId="0"/>
    <xf numFmtId="0" fontId="1" fillId="0" borderId="0"/>
    <xf numFmtId="0" fontId="8" fillId="0" borderId="0"/>
    <xf numFmtId="0" fontId="10" fillId="0" borderId="0"/>
    <xf numFmtId="0" fontId="1" fillId="0" borderId="0"/>
    <xf numFmtId="0" fontId="8" fillId="0" borderId="0"/>
    <xf numFmtId="0" fontId="1" fillId="0" borderId="0"/>
    <xf numFmtId="0" fontId="10" fillId="0" borderId="0"/>
    <xf numFmtId="0" fontId="29" fillId="0" borderId="6" applyNumberFormat="0" applyFill="0" applyAlignment="0" applyProtection="0"/>
    <xf numFmtId="0" fontId="8" fillId="0" borderId="0"/>
    <xf numFmtId="0" fontId="29" fillId="0" borderId="0"/>
    <xf numFmtId="0" fontId="8" fillId="0" borderId="0"/>
    <xf numFmtId="0" fontId="29" fillId="0" borderId="0"/>
    <xf numFmtId="0" fontId="8" fillId="0" borderId="0"/>
    <xf numFmtId="0" fontId="8" fillId="0" borderId="0"/>
    <xf numFmtId="0" fontId="29" fillId="0" borderId="0"/>
    <xf numFmtId="0" fontId="8" fillId="0" borderId="0"/>
    <xf numFmtId="0" fontId="29" fillId="0" borderId="0"/>
    <xf numFmtId="0" fontId="8" fillId="0" borderId="0"/>
    <xf numFmtId="0" fontId="29" fillId="0" borderId="0"/>
    <xf numFmtId="0" fontId="29" fillId="0" borderId="0"/>
    <xf numFmtId="0" fontId="8" fillId="0" borderId="0"/>
    <xf numFmtId="0" fontId="29" fillId="0" borderId="0"/>
    <xf numFmtId="0" fontId="8" fillId="0" borderId="0"/>
    <xf numFmtId="0" fontId="29"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29" fillId="0" borderId="0"/>
    <xf numFmtId="0" fontId="8" fillId="0" borderId="0"/>
    <xf numFmtId="0" fontId="8" fillId="0" borderId="0"/>
    <xf numFmtId="0" fontId="29" fillId="0" borderId="0"/>
    <xf numFmtId="0" fontId="8" fillId="0" borderId="0"/>
    <xf numFmtId="0" fontId="29" fillId="0" borderId="0"/>
    <xf numFmtId="0" fontId="29" fillId="0" borderId="0"/>
    <xf numFmtId="0" fontId="8" fillId="0" borderId="0"/>
    <xf numFmtId="0" fontId="29" fillId="0" borderId="0"/>
    <xf numFmtId="0" fontId="8" fillId="0" borderId="0"/>
    <xf numFmtId="0" fontId="1" fillId="0" borderId="0"/>
    <xf numFmtId="0" fontId="1" fillId="0" borderId="0"/>
    <xf numFmtId="0" fontId="8" fillId="0" borderId="0"/>
    <xf numFmtId="0" fontId="1" fillId="0" borderId="0"/>
    <xf numFmtId="0" fontId="8" fillId="0" borderId="0"/>
    <xf numFmtId="0" fontId="8" fillId="0" borderId="0"/>
    <xf numFmtId="0" fontId="1" fillId="0" borderId="0"/>
    <xf numFmtId="0" fontId="8" fillId="0" borderId="0"/>
    <xf numFmtId="0" fontId="1" fillId="0" borderId="0"/>
    <xf numFmtId="0" fontId="1" fillId="0" borderId="0"/>
    <xf numFmtId="0" fontId="8" fillId="0" borderId="0"/>
    <xf numFmtId="0" fontId="1" fillId="0" borderId="0"/>
    <xf numFmtId="0" fontId="8"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1" fillId="0" borderId="0"/>
    <xf numFmtId="0" fontId="24" fillId="0" borderId="0" applyFill="0" applyBorder="0" applyProtection="0"/>
    <xf numFmtId="0" fontId="10" fillId="0" borderId="0"/>
    <xf numFmtId="0" fontId="1" fillId="0" borderId="0"/>
    <xf numFmtId="0" fontId="1" fillId="0" borderId="0"/>
    <xf numFmtId="0" fontId="8" fillId="0" borderId="0"/>
    <xf numFmtId="0" fontId="8" fillId="0" borderId="0"/>
    <xf numFmtId="0" fontId="10" fillId="0" borderId="0"/>
    <xf numFmtId="0" fontId="1" fillId="0" borderId="0"/>
    <xf numFmtId="0" fontId="10" fillId="0" borderId="0"/>
    <xf numFmtId="0" fontId="8" fillId="0" borderId="0"/>
    <xf numFmtId="0" fontId="1" fillId="0" borderId="0"/>
    <xf numFmtId="0" fontId="8" fillId="0" borderId="0"/>
    <xf numFmtId="0" fontId="8" fillId="0" borderId="0"/>
    <xf numFmtId="0" fontId="1" fillId="0" borderId="0"/>
    <xf numFmtId="0" fontId="10" fillId="0" borderId="0"/>
    <xf numFmtId="0" fontId="1" fillId="0" borderId="0"/>
    <xf numFmtId="0" fontId="10" fillId="0" borderId="0"/>
    <xf numFmtId="0" fontId="8" fillId="0" borderId="0"/>
    <xf numFmtId="0" fontId="1" fillId="0" borderId="0"/>
    <xf numFmtId="0" fontId="10" fillId="0" borderId="0"/>
    <xf numFmtId="0" fontId="8" fillId="0" borderId="0"/>
    <xf numFmtId="0" fontId="8" fillId="0" borderId="0"/>
    <xf numFmtId="0" fontId="10" fillId="0" borderId="0"/>
    <xf numFmtId="0" fontId="10" fillId="0" borderId="0"/>
    <xf numFmtId="0" fontId="1" fillId="0" borderId="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1" fillId="0" borderId="0"/>
    <xf numFmtId="0" fontId="8" fillId="0" borderId="0"/>
    <xf numFmtId="0" fontId="8" fillId="0" borderId="0"/>
    <xf numFmtId="0" fontId="10"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10" fillId="0" borderId="0"/>
    <xf numFmtId="0" fontId="1" fillId="0" borderId="0"/>
    <xf numFmtId="0" fontId="1" fillId="0" borderId="0"/>
    <xf numFmtId="0" fontId="24" fillId="0" borderId="0" applyFill="0" applyBorder="0" applyProtection="0"/>
    <xf numFmtId="0" fontId="10" fillId="0" borderId="0"/>
    <xf numFmtId="0" fontId="8" fillId="0" borderId="0"/>
    <xf numFmtId="0" fontId="10" fillId="0" borderId="0"/>
    <xf numFmtId="0" fontId="10" fillId="0" borderId="0"/>
    <xf numFmtId="0" fontId="1" fillId="0" borderId="0"/>
    <xf numFmtId="0" fontId="8" fillId="0" borderId="0"/>
    <xf numFmtId="0" fontId="8" fillId="0" borderId="0"/>
    <xf numFmtId="0" fontId="1" fillId="0" borderId="0"/>
    <xf numFmtId="0" fontId="10" fillId="0" borderId="0"/>
    <xf numFmtId="0" fontId="8" fillId="0" borderId="0"/>
    <xf numFmtId="0" fontId="10" fillId="0" borderId="0"/>
    <xf numFmtId="0" fontId="1" fillId="0" borderId="0"/>
    <xf numFmtId="0" fontId="8" fillId="0" borderId="0"/>
    <xf numFmtId="0" fontId="8" fillId="0" borderId="0"/>
    <xf numFmtId="0" fontId="10" fillId="0" borderId="0"/>
    <xf numFmtId="0" fontId="1" fillId="0" borderId="0"/>
    <xf numFmtId="0" fontId="1" fillId="0" borderId="0"/>
    <xf numFmtId="0" fontId="24" fillId="0" borderId="0" applyFill="0" applyBorder="0" applyProtection="0"/>
    <xf numFmtId="0" fontId="10" fillId="0" borderId="0"/>
    <xf numFmtId="0" fontId="8" fillId="0" borderId="0"/>
    <xf numFmtId="0" fontId="10" fillId="0" borderId="0"/>
    <xf numFmtId="0" fontId="10" fillId="0" borderId="0"/>
    <xf numFmtId="0" fontId="1" fillId="0" borderId="0"/>
    <xf numFmtId="0" fontId="8" fillId="0" borderId="0"/>
    <xf numFmtId="0" fontId="8" fillId="0" borderId="0"/>
    <xf numFmtId="0" fontId="1" fillId="0" borderId="0"/>
    <xf numFmtId="0" fontId="10" fillId="0" borderId="0"/>
    <xf numFmtId="0" fontId="10" fillId="0" borderId="0"/>
    <xf numFmtId="0" fontId="1" fillId="0" borderId="0"/>
    <xf numFmtId="0" fontId="8" fillId="0" borderId="0"/>
    <xf numFmtId="0" fontId="10" fillId="0" borderId="0"/>
    <xf numFmtId="0" fontId="1" fillId="0" borderId="0"/>
    <xf numFmtId="0" fontId="1" fillId="0" borderId="0"/>
    <xf numFmtId="0" fontId="24" fillId="0" borderId="0" applyFill="0" applyBorder="0" applyProtection="0"/>
    <xf numFmtId="0" fontId="10" fillId="0" borderId="0"/>
    <xf numFmtId="0" fontId="8" fillId="0" borderId="0"/>
    <xf numFmtId="0" fontId="10" fillId="0" borderId="0"/>
    <xf numFmtId="0" fontId="10" fillId="0" borderId="0"/>
    <xf numFmtId="0" fontId="1" fillId="0" borderId="0"/>
    <xf numFmtId="0" fontId="8" fillId="0" borderId="0"/>
    <xf numFmtId="0" fontId="8" fillId="0" borderId="0"/>
    <xf numFmtId="0" fontId="1" fillId="0" borderId="0"/>
    <xf numFmtId="0" fontId="10" fillId="0" borderId="0"/>
    <xf numFmtId="0" fontId="1" fillId="0" borderId="0"/>
    <xf numFmtId="0" fontId="8" fillId="0" borderId="0"/>
    <xf numFmtId="0" fontId="1" fillId="0" borderId="0"/>
    <xf numFmtId="0" fontId="10" fillId="0" borderId="0"/>
    <xf numFmtId="0" fontId="1" fillId="0" borderId="0"/>
    <xf numFmtId="0" fontId="1" fillId="0" borderId="0"/>
    <xf numFmtId="0" fontId="24" fillId="0" borderId="0" applyFill="0" applyBorder="0" applyProtection="0"/>
    <xf numFmtId="0" fontId="10" fillId="0" borderId="0"/>
    <xf numFmtId="0" fontId="8" fillId="0" borderId="0"/>
    <xf numFmtId="0" fontId="10" fillId="0" borderId="0"/>
    <xf numFmtId="0" fontId="1" fillId="0" borderId="0"/>
    <xf numFmtId="0" fontId="10" fillId="0" borderId="0"/>
    <xf numFmtId="0" fontId="1" fillId="0" borderId="0"/>
    <xf numFmtId="0" fontId="8" fillId="0" borderId="0"/>
    <xf numFmtId="0" fontId="8" fillId="0" borderId="0"/>
    <xf numFmtId="0" fontId="1" fillId="0" borderId="0"/>
    <xf numFmtId="0" fontId="10" fillId="0" borderId="0"/>
    <xf numFmtId="0" fontId="1" fillId="0" borderId="0"/>
    <xf numFmtId="0" fontId="1" fillId="0" borderId="0"/>
    <xf numFmtId="0" fontId="8" fillId="0" borderId="0"/>
    <xf numFmtId="0" fontId="10" fillId="0" borderId="0"/>
    <xf numFmtId="0" fontId="1" fillId="0" borderId="0"/>
    <xf numFmtId="0" fontId="24" fillId="0" borderId="0" applyFill="0" applyBorder="0" applyProtection="0"/>
    <xf numFmtId="0" fontId="10" fillId="0" borderId="0"/>
    <xf numFmtId="0" fontId="1" fillId="0" borderId="0"/>
    <xf numFmtId="0" fontId="8" fillId="0" borderId="0"/>
    <xf numFmtId="0" fontId="8" fillId="0" borderId="0"/>
    <xf numFmtId="0" fontId="1" fillId="0" borderId="0"/>
    <xf numFmtId="0" fontId="10" fillId="0" borderId="0"/>
    <xf numFmtId="0" fontId="1" fillId="0" borderId="0"/>
    <xf numFmtId="0" fontId="10" fillId="0" borderId="0"/>
    <xf numFmtId="0" fontId="1" fillId="0" borderId="0"/>
    <xf numFmtId="0" fontId="8" fillId="0" borderId="0"/>
    <xf numFmtId="0" fontId="8" fillId="0" borderId="0"/>
    <xf numFmtId="0" fontId="1" fillId="0" borderId="0"/>
    <xf numFmtId="0" fontId="10" fillId="0" borderId="0"/>
    <xf numFmtId="0" fontId="1" fillId="0" borderId="0"/>
    <xf numFmtId="0" fontId="8" fillId="0" borderId="0"/>
    <xf numFmtId="165" fontId="1"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0" fontId="10" fillId="0" borderId="0"/>
    <xf numFmtId="0" fontId="1" fillId="0" borderId="0"/>
    <xf numFmtId="165" fontId="10" fillId="0" borderId="0" applyFont="0" applyFill="0" applyBorder="0" applyAlignment="0" applyProtection="0"/>
    <xf numFmtId="0" fontId="1" fillId="0" borderId="0"/>
    <xf numFmtId="0" fontId="1" fillId="0" borderId="0"/>
    <xf numFmtId="0" fontId="1" fillId="0" borderId="0"/>
    <xf numFmtId="0" fontId="10" fillId="0" borderId="0"/>
    <xf numFmtId="0" fontId="10" fillId="0" borderId="0"/>
    <xf numFmtId="0" fontId="1" fillId="0" borderId="0"/>
    <xf numFmtId="0" fontId="10" fillId="0" borderId="0"/>
    <xf numFmtId="0" fontId="1" fillId="0" borderId="0"/>
    <xf numFmtId="0" fontId="1" fillId="0" borderId="0"/>
    <xf numFmtId="4" fontId="12" fillId="0" borderId="0">
      <alignment horizontal="left" vertical="top"/>
      <protection locked="0"/>
    </xf>
    <xf numFmtId="165" fontId="10" fillId="0" borderId="0" applyFont="0" applyFill="0" applyBorder="0" applyAlignment="0" applyProtection="0"/>
    <xf numFmtId="0" fontId="1" fillId="0" borderId="0"/>
    <xf numFmtId="4" fontId="12" fillId="0" borderId="0">
      <alignment horizontal="left" vertical="top"/>
      <protection locked="0"/>
    </xf>
    <xf numFmtId="165" fontId="10" fillId="0" borderId="0" applyFont="0" applyFill="0" applyBorder="0" applyAlignment="0" applyProtection="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165" fontId="10" fillId="0" borderId="0" applyFont="0" applyFill="0" applyBorder="0" applyAlignment="0" applyProtection="0"/>
    <xf numFmtId="0" fontId="1" fillId="0" borderId="0"/>
    <xf numFmtId="0" fontId="10" fillId="0" borderId="0"/>
    <xf numFmtId="0" fontId="10" fillId="0" borderId="0"/>
    <xf numFmtId="4" fontId="12" fillId="0" borderId="0">
      <alignment horizontal="left" vertical="top"/>
      <protection locked="0"/>
    </xf>
    <xf numFmtId="0" fontId="1" fillId="0" borderId="0"/>
    <xf numFmtId="4" fontId="12" fillId="0" borderId="0">
      <alignment horizontal="left" vertical="top"/>
      <protection locked="0"/>
    </xf>
    <xf numFmtId="0" fontId="1" fillId="0" borderId="0"/>
    <xf numFmtId="0" fontId="1" fillId="0" borderId="0"/>
    <xf numFmtId="4" fontId="12" fillId="0" borderId="0">
      <alignment horizontal="left" vertical="top"/>
      <protection locked="0"/>
    </xf>
    <xf numFmtId="0" fontId="1" fillId="0" borderId="0"/>
    <xf numFmtId="0" fontId="1" fillId="0" borderId="0"/>
    <xf numFmtId="0" fontId="1" fillId="0" borderId="0"/>
    <xf numFmtId="0" fontId="10" fillId="0" borderId="0"/>
    <xf numFmtId="4" fontId="12" fillId="0" borderId="0">
      <alignment horizontal="lef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5" fontId="10" fillId="0" borderId="0" applyFont="0" applyFill="0" applyBorder="0" applyAlignment="0" applyProtection="0"/>
    <xf numFmtId="4" fontId="12" fillId="0" borderId="0">
      <alignment horizontal="left" vertical="top"/>
      <protection locked="0"/>
    </xf>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165" fontId="10" fillId="0" borderId="0" applyFont="0" applyFill="0" applyBorder="0" applyAlignment="0" applyProtection="0"/>
    <xf numFmtId="0" fontId="10" fillId="0" borderId="0"/>
    <xf numFmtId="0" fontId="1" fillId="0" borderId="0"/>
    <xf numFmtId="4" fontId="12" fillId="0" borderId="0">
      <alignment horizontal="left" vertical="top"/>
      <protection locked="0"/>
    </xf>
    <xf numFmtId="165" fontId="10" fillId="0" borderId="0" applyFont="0" applyFill="0" applyBorder="0" applyAlignment="0" applyProtection="0"/>
    <xf numFmtId="165" fontId="10" fillId="0" borderId="0" applyFont="0" applyFill="0" applyBorder="0" applyAlignment="0" applyProtection="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165" fontId="10" fillId="0" borderId="0" applyFont="0" applyFill="0" applyBorder="0" applyAlignment="0" applyProtection="0"/>
    <xf numFmtId="0" fontId="10" fillId="0" borderId="0"/>
    <xf numFmtId="0" fontId="1" fillId="0" borderId="0"/>
    <xf numFmtId="165" fontId="10" fillId="0" borderId="0" applyFont="0" applyFill="0" applyBorder="0" applyAlignment="0" applyProtection="0"/>
    <xf numFmtId="0" fontId="1" fillId="0" borderId="0"/>
    <xf numFmtId="0" fontId="10" fillId="0" borderId="0"/>
    <xf numFmtId="4" fontId="12" fillId="0" borderId="0">
      <alignment horizontal="lef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4" fontId="12" fillId="0" borderId="0">
      <alignment horizontal="left" vertical="top"/>
      <protection locked="0"/>
    </xf>
    <xf numFmtId="0" fontId="10" fillId="0" borderId="0"/>
    <xf numFmtId="0" fontId="10" fillId="0" borderId="0"/>
    <xf numFmtId="0" fontId="1" fillId="0" borderId="0"/>
    <xf numFmtId="0" fontId="10" fillId="0" borderId="0"/>
    <xf numFmtId="0" fontId="1" fillId="0" borderId="0"/>
    <xf numFmtId="4" fontId="12" fillId="0" borderId="0">
      <alignment horizontal="left" vertical="top"/>
      <protection locked="0"/>
    </xf>
    <xf numFmtId="4" fontId="12" fillId="0" borderId="0">
      <alignment horizontal="left" vertical="top"/>
      <protection locked="0"/>
    </xf>
    <xf numFmtId="0" fontId="1" fillId="0" borderId="0"/>
    <xf numFmtId="0" fontId="1" fillId="0" borderId="0"/>
    <xf numFmtId="0" fontId="10" fillId="0" borderId="0"/>
    <xf numFmtId="165" fontId="10" fillId="0" borderId="0" applyFont="0" applyFill="0" applyBorder="0" applyAlignment="0" applyProtection="0"/>
    <xf numFmtId="0" fontId="1" fillId="0" borderId="0"/>
    <xf numFmtId="4" fontId="12" fillId="0" borderId="0">
      <alignment horizontal="left" vertical="top"/>
      <protection locked="0"/>
    </xf>
    <xf numFmtId="165" fontId="10" fillId="0" borderId="0" applyFont="0" applyFill="0" applyBorder="0" applyAlignment="0" applyProtection="0"/>
    <xf numFmtId="0" fontId="10" fillId="0" borderId="0"/>
    <xf numFmtId="0" fontId="1" fillId="0" borderId="0"/>
    <xf numFmtId="4" fontId="12" fillId="0" borderId="0">
      <alignment horizontal="left" vertical="top"/>
      <protection locked="0"/>
    </xf>
    <xf numFmtId="0" fontId="1" fillId="0" borderId="0"/>
    <xf numFmtId="0" fontId="1" fillId="0" borderId="0"/>
    <xf numFmtId="0" fontId="1" fillId="0" borderId="0"/>
    <xf numFmtId="165" fontId="10" fillId="0" borderId="0" applyFont="0" applyFill="0" applyBorder="0" applyAlignment="0" applyProtection="0"/>
    <xf numFmtId="0" fontId="1" fillId="0" borderId="0"/>
    <xf numFmtId="0" fontId="1" fillId="0" borderId="0"/>
    <xf numFmtId="0" fontId="1" fillId="0" borderId="0"/>
    <xf numFmtId="4" fontId="12" fillId="0" borderId="0">
      <alignment horizontal="left" vertical="top"/>
      <protection locked="0"/>
    </xf>
    <xf numFmtId="4" fontId="12" fillId="0" borderId="0">
      <alignment horizontal="left" vertical="top"/>
      <protection locked="0"/>
    </xf>
    <xf numFmtId="165" fontId="10" fillId="0" borderId="0" applyFont="0" applyFill="0" applyBorder="0" applyAlignment="0" applyProtection="0"/>
    <xf numFmtId="4" fontId="12" fillId="0" borderId="0">
      <alignment horizontal="left" vertical="top"/>
      <protection locked="0"/>
    </xf>
    <xf numFmtId="0" fontId="1" fillId="0" borderId="0"/>
    <xf numFmtId="0" fontId="1" fillId="0" borderId="0"/>
    <xf numFmtId="0" fontId="1" fillId="0" borderId="0"/>
    <xf numFmtId="0" fontId="1" fillId="0" borderId="0"/>
    <xf numFmtId="0" fontId="1" fillId="0" borderId="0"/>
    <xf numFmtId="165" fontId="10" fillId="0" borderId="0" applyFont="0" applyFill="0" applyBorder="0" applyAlignment="0" applyProtection="0"/>
    <xf numFmtId="0" fontId="1" fillId="0" borderId="0"/>
    <xf numFmtId="0" fontId="1" fillId="0" borderId="0"/>
    <xf numFmtId="4" fontId="12" fillId="0" borderId="0">
      <alignment horizontal="left" vertical="top"/>
      <protection locked="0"/>
    </xf>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1" fillId="0" borderId="0"/>
    <xf numFmtId="0" fontId="1" fillId="0" borderId="0"/>
    <xf numFmtId="4" fontId="12" fillId="0" borderId="0">
      <alignment horizontal="left" vertical="top"/>
      <protection locked="0"/>
    </xf>
    <xf numFmtId="0" fontId="1" fillId="0" borderId="0"/>
    <xf numFmtId="165" fontId="10" fillId="0" borderId="0" applyFont="0" applyFill="0" applyBorder="0" applyAlignment="0" applyProtection="0"/>
    <xf numFmtId="165"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165" fontId="10" fillId="0" borderId="0" applyFont="0" applyFill="0" applyBorder="0" applyAlignment="0" applyProtection="0"/>
    <xf numFmtId="4" fontId="12" fillId="0" borderId="0">
      <alignment horizontal="lef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4" fontId="12" fillId="0" borderId="0">
      <alignment horizontal="left" vertical="top"/>
      <protection locked="0"/>
    </xf>
    <xf numFmtId="0" fontId="10" fillId="0" borderId="0"/>
    <xf numFmtId="0" fontId="1" fillId="0" borderId="0"/>
    <xf numFmtId="0" fontId="1" fillId="0" borderId="0"/>
    <xf numFmtId="0" fontId="1" fillId="0" borderId="0"/>
    <xf numFmtId="165" fontId="10" fillId="0" borderId="0" applyFont="0" applyFill="0" applyBorder="0" applyAlignment="0" applyProtection="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4" fontId="12" fillId="0" borderId="0">
      <alignment horizontal="left" vertical="top"/>
      <protection locked="0"/>
    </xf>
    <xf numFmtId="0" fontId="1" fillId="0" borderId="0"/>
    <xf numFmtId="4" fontId="12" fillId="0" borderId="0">
      <alignment horizontal="left" vertical="top"/>
      <protection locked="0"/>
    </xf>
    <xf numFmtId="0" fontId="10" fillId="0" borderId="0"/>
    <xf numFmtId="0" fontId="1" fillId="0" borderId="0"/>
    <xf numFmtId="0" fontId="1" fillId="0" borderId="0"/>
    <xf numFmtId="0" fontId="1" fillId="0" borderId="0"/>
    <xf numFmtId="0" fontId="1" fillId="0" borderId="0"/>
    <xf numFmtId="165" fontId="10" fillId="0" borderId="0" applyFont="0" applyFill="0" applyBorder="0" applyAlignment="0" applyProtection="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165" fontId="10" fillId="0" borderId="0" applyFont="0" applyFill="0" applyBorder="0" applyAlignment="0" applyProtection="0"/>
    <xf numFmtId="0" fontId="1" fillId="0" borderId="0"/>
    <xf numFmtId="0" fontId="10" fillId="0" borderId="0"/>
    <xf numFmtId="165" fontId="10" fillId="0" borderId="0" applyFont="0" applyFill="0" applyBorder="0" applyAlignment="0" applyProtection="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4" fontId="12" fillId="0" borderId="0">
      <alignment horizontal="left" vertical="top"/>
      <protection locked="0"/>
    </xf>
    <xf numFmtId="0" fontId="1" fillId="0" borderId="0"/>
    <xf numFmtId="165"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0" fillId="0" borderId="0" applyFont="0" applyFill="0" applyBorder="0" applyAlignment="0" applyProtection="0"/>
    <xf numFmtId="0" fontId="1" fillId="0" borderId="0"/>
    <xf numFmtId="0" fontId="1" fillId="0" borderId="0"/>
    <xf numFmtId="165" fontId="10" fillId="0" borderId="0" applyFont="0" applyFill="0" applyBorder="0" applyAlignment="0" applyProtection="0"/>
    <xf numFmtId="0" fontId="10" fillId="0" borderId="0"/>
    <xf numFmtId="0" fontId="10" fillId="0" borderId="0"/>
    <xf numFmtId="0" fontId="1" fillId="0" borderId="0"/>
    <xf numFmtId="0" fontId="10" fillId="0" borderId="0"/>
    <xf numFmtId="0" fontId="1" fillId="0" borderId="0"/>
    <xf numFmtId="4" fontId="12" fillId="0" borderId="0">
      <alignment horizontal="left" vertical="top"/>
      <protection locked="0"/>
    </xf>
    <xf numFmtId="0" fontId="1" fillId="0" borderId="0"/>
    <xf numFmtId="0" fontId="1" fillId="0" borderId="0"/>
    <xf numFmtId="0" fontId="10" fillId="0" borderId="0"/>
    <xf numFmtId="0" fontId="1" fillId="0" borderId="0"/>
    <xf numFmtId="0" fontId="1" fillId="0" borderId="0"/>
    <xf numFmtId="4" fontId="12" fillId="0" borderId="0">
      <alignment horizontal="lef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4" fontId="12" fillId="0" borderId="0">
      <alignment horizontal="left" vertical="top"/>
      <protection locked="0"/>
    </xf>
    <xf numFmtId="0" fontId="1"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 fillId="0" borderId="0"/>
    <xf numFmtId="0" fontId="1" fillId="0" borderId="0"/>
    <xf numFmtId="0" fontId="10" fillId="0" borderId="0"/>
    <xf numFmtId="0" fontId="1" fillId="0" borderId="0"/>
    <xf numFmtId="0" fontId="1" fillId="0" borderId="0"/>
    <xf numFmtId="0" fontId="10" fillId="0" borderId="0"/>
    <xf numFmtId="0" fontId="1" fillId="0" borderId="0"/>
    <xf numFmtId="0" fontId="1" fillId="0" borderId="0"/>
    <xf numFmtId="0" fontId="1" fillId="0" borderId="0"/>
    <xf numFmtId="4" fontId="12" fillId="0" borderId="0">
      <alignment horizontal="left" vertical="top"/>
      <protection locked="0"/>
    </xf>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165"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165" fontId="10" fillId="0" borderId="0" applyFont="0" applyFill="0" applyBorder="0" applyAlignment="0" applyProtection="0"/>
    <xf numFmtId="0" fontId="10" fillId="0" borderId="0"/>
    <xf numFmtId="0" fontId="1" fillId="0" borderId="0"/>
    <xf numFmtId="0" fontId="1" fillId="0" borderId="0"/>
    <xf numFmtId="4" fontId="12" fillId="0" borderId="0">
      <alignment horizontal="left" vertical="top"/>
      <protection locked="0"/>
    </xf>
    <xf numFmtId="165" fontId="10" fillId="0" borderId="0" applyFont="0" applyFill="0" applyBorder="0" applyAlignment="0" applyProtection="0"/>
    <xf numFmtId="165" fontId="10" fillId="0" borderId="0" applyFont="0" applyFill="0" applyBorder="0" applyAlignment="0" applyProtection="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4" fontId="12" fillId="0" borderId="0">
      <alignment horizontal="left" vertical="top"/>
      <protection locked="0"/>
    </xf>
    <xf numFmtId="0" fontId="1" fillId="0" borderId="0"/>
    <xf numFmtId="4" fontId="12" fillId="0" borderId="0">
      <alignment horizontal="left" vertical="top"/>
      <protection locked="0"/>
    </xf>
    <xf numFmtId="0" fontId="1" fillId="0" borderId="0"/>
    <xf numFmtId="165" fontId="10" fillId="0" borderId="0" applyFont="0" applyFill="0" applyBorder="0" applyAlignment="0" applyProtection="0"/>
    <xf numFmtId="0" fontId="10"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2" fillId="0" borderId="0">
      <alignment horizontal="left" vertical="top"/>
      <protection locked="0"/>
    </xf>
    <xf numFmtId="0" fontId="10" fillId="0" borderId="0"/>
    <xf numFmtId="0" fontId="1" fillId="0" borderId="0"/>
    <xf numFmtId="0" fontId="10" fillId="0" borderId="0"/>
    <xf numFmtId="0" fontId="1" fillId="0" borderId="0"/>
    <xf numFmtId="0" fontId="1" fillId="0" borderId="0"/>
    <xf numFmtId="0" fontId="10" fillId="0" borderId="0"/>
    <xf numFmtId="4" fontId="12" fillId="0" borderId="0">
      <alignment horizontal="left" vertical="top"/>
      <protection locked="0"/>
    </xf>
    <xf numFmtId="4" fontId="12" fillId="0" borderId="0">
      <alignment horizontal="left" vertical="top"/>
      <protection locked="0"/>
    </xf>
    <xf numFmtId="4" fontId="12" fillId="0" borderId="0">
      <alignment horizontal="left" vertical="top"/>
      <protection locked="0"/>
    </xf>
    <xf numFmtId="0" fontId="1" fillId="0" borderId="0"/>
    <xf numFmtId="0" fontId="1" fillId="0" borderId="0"/>
    <xf numFmtId="0" fontId="8" fillId="0" borderId="0"/>
    <xf numFmtId="9" fontId="1" fillId="0" borderId="0" applyFont="0" applyFill="0" applyBorder="0" applyAlignment="0" applyProtection="0"/>
    <xf numFmtId="165" fontId="1" fillId="0" borderId="0" applyFont="0" applyFill="0" applyBorder="0" applyAlignment="0" applyProtection="0"/>
    <xf numFmtId="0" fontId="32" fillId="0" borderId="0"/>
    <xf numFmtId="165" fontId="32" fillId="0" borderId="0" applyFont="0" applyFill="0" applyBorder="0" applyAlignment="0" applyProtection="0"/>
    <xf numFmtId="9" fontId="32" fillId="0" borderId="0" applyFon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1" fillId="0" borderId="0"/>
    <xf numFmtId="0" fontId="1" fillId="0" borderId="0"/>
    <xf numFmtId="0" fontId="1" fillId="0" borderId="0"/>
    <xf numFmtId="0" fontId="10" fillId="0" borderId="0"/>
    <xf numFmtId="165" fontId="10" fillId="0" borderId="0" applyFont="0" applyFill="0" applyBorder="0" applyAlignment="0" applyProtection="0"/>
    <xf numFmtId="0" fontId="10" fillId="0" borderId="0"/>
    <xf numFmtId="0" fontId="1" fillId="0" borderId="0"/>
    <xf numFmtId="0" fontId="1" fillId="0" borderId="0"/>
    <xf numFmtId="0" fontId="1" fillId="0" borderId="0"/>
    <xf numFmtId="165" fontId="35" fillId="0" borderId="0" applyFont="0" applyFill="0" applyBorder="0" applyAlignment="0" applyProtection="0"/>
    <xf numFmtId="9" fontId="35" fillId="0" borderId="0" applyFont="0" applyFill="0" applyBorder="0" applyAlignment="0" applyProtection="0"/>
    <xf numFmtId="0" fontId="33" fillId="7" borderId="0" applyNumberFormat="0" applyBorder="0" applyAlignment="0" applyProtection="0"/>
    <xf numFmtId="9" fontId="8" fillId="0" borderId="0" applyFont="0" applyFill="0" applyBorder="0" applyAlignment="0" applyProtection="0"/>
    <xf numFmtId="0" fontId="53" fillId="0" borderId="0"/>
    <xf numFmtId="165" fontId="53" fillId="0" borderId="0" applyFont="0" applyFill="0" applyBorder="0" applyAlignment="0" applyProtection="0"/>
    <xf numFmtId="9" fontId="53" fillId="0" borderId="0" applyFont="0" applyFill="0" applyBorder="0" applyAlignment="0" applyProtection="0"/>
  </cellStyleXfs>
  <cellXfs count="316">
    <xf numFmtId="0" fontId="0" fillId="0" borderId="0" xfId="0"/>
    <xf numFmtId="4" fontId="38" fillId="9" borderId="0" xfId="889" applyNumberFormat="1" applyFont="1" applyFill="1" applyProtection="1">
      <protection locked="0"/>
    </xf>
    <xf numFmtId="4" fontId="38" fillId="9" borderId="0" xfId="889" applyNumberFormat="1" applyFont="1" applyFill="1" applyAlignment="1" applyProtection="1">
      <alignment horizontal="right"/>
      <protection locked="0"/>
    </xf>
    <xf numFmtId="0" fontId="38" fillId="0" borderId="0" xfId="889" applyFont="1" applyAlignment="1">
      <alignment vertical="top"/>
    </xf>
    <xf numFmtId="4" fontId="38" fillId="0" borderId="0" xfId="889" applyNumberFormat="1" applyFont="1" applyAlignment="1">
      <alignment vertical="top" wrapText="1"/>
    </xf>
    <xf numFmtId="1" fontId="38" fillId="0" borderId="0" xfId="889" applyNumberFormat="1" applyFont="1" applyAlignment="1">
      <alignment horizontal="center"/>
    </xf>
    <xf numFmtId="1" fontId="38" fillId="0" borderId="0" xfId="889" applyNumberFormat="1" applyFont="1"/>
    <xf numFmtId="4" fontId="38" fillId="0" borderId="0" xfId="889" applyNumberFormat="1" applyFont="1"/>
    <xf numFmtId="190" fontId="38" fillId="0" borderId="0" xfId="889" applyNumberFormat="1" applyFont="1"/>
    <xf numFmtId="0" fontId="38" fillId="0" borderId="0" xfId="889" applyFont="1"/>
    <xf numFmtId="0" fontId="38" fillId="0" borderId="10" xfId="889" applyFont="1" applyBorder="1" applyAlignment="1">
      <alignment vertical="top"/>
    </xf>
    <xf numFmtId="4" fontId="54" fillId="0" borderId="11" xfId="889" applyNumberFormat="1" applyFont="1" applyBorder="1" applyAlignment="1">
      <alignment vertical="top" wrapText="1"/>
    </xf>
    <xf numFmtId="1" fontId="38" fillId="0" borderId="11" xfId="889" applyNumberFormat="1" applyFont="1" applyBorder="1"/>
    <xf numFmtId="4" fontId="38" fillId="0" borderId="11" xfId="889" applyNumberFormat="1" applyFont="1" applyBorder="1"/>
    <xf numFmtId="190" fontId="38" fillId="0" borderId="12" xfId="889" applyNumberFormat="1" applyFont="1" applyBorder="1"/>
    <xf numFmtId="4" fontId="54" fillId="0" borderId="0" xfId="889" applyNumberFormat="1" applyFont="1" applyAlignment="1">
      <alignment vertical="top" wrapText="1"/>
    </xf>
    <xf numFmtId="189" fontId="38" fillId="0" borderId="0" xfId="889" applyNumberFormat="1" applyFont="1"/>
    <xf numFmtId="189" fontId="38" fillId="0" borderId="0" xfId="889" applyNumberFormat="1" applyFont="1" applyAlignment="1">
      <alignment horizontal="right"/>
    </xf>
    <xf numFmtId="4" fontId="38" fillId="0" borderId="0" xfId="889" applyNumberFormat="1" applyFont="1" applyAlignment="1">
      <alignment vertical="top"/>
    </xf>
    <xf numFmtId="0" fontId="54" fillId="0" borderId="0" xfId="889" applyFont="1"/>
    <xf numFmtId="0" fontId="54" fillId="0" borderId="0" xfId="889" applyFont="1" applyAlignment="1">
      <alignment vertical="top"/>
    </xf>
    <xf numFmtId="4" fontId="56" fillId="0" borderId="0" xfId="889" applyNumberFormat="1" applyFont="1" applyAlignment="1">
      <alignment vertical="top" wrapText="1"/>
    </xf>
    <xf numFmtId="4" fontId="55" fillId="0" borderId="0" xfId="889" applyNumberFormat="1" applyFont="1" applyAlignment="1">
      <alignment vertical="top" wrapText="1"/>
    </xf>
    <xf numFmtId="4" fontId="54" fillId="0" borderId="0" xfId="889" applyNumberFormat="1" applyFont="1"/>
    <xf numFmtId="191" fontId="56" fillId="0" borderId="0" xfId="889" applyNumberFormat="1" applyFont="1"/>
    <xf numFmtId="4" fontId="56" fillId="0" borderId="13" xfId="889" applyNumberFormat="1" applyFont="1" applyBorder="1" applyAlignment="1">
      <alignment vertical="top" wrapText="1"/>
    </xf>
    <xf numFmtId="4" fontId="55" fillId="0" borderId="13" xfId="889" applyNumberFormat="1" applyFont="1" applyBorder="1" applyAlignment="1">
      <alignment vertical="top" wrapText="1"/>
    </xf>
    <xf numFmtId="4" fontId="54" fillId="0" borderId="13" xfId="889" applyNumberFormat="1" applyFont="1" applyBorder="1"/>
    <xf numFmtId="191" fontId="56" fillId="0" borderId="13" xfId="889" applyNumberFormat="1" applyFont="1" applyBorder="1"/>
    <xf numFmtId="9" fontId="38" fillId="0" borderId="0" xfId="891" applyFont="1" applyBorder="1" applyProtection="1"/>
    <xf numFmtId="4" fontId="58" fillId="0" borderId="13" xfId="889" applyNumberFormat="1" applyFont="1" applyBorder="1" applyAlignment="1">
      <alignment vertical="top" wrapText="1"/>
    </xf>
    <xf numFmtId="0" fontId="59" fillId="0" borderId="0" xfId="889" applyFont="1"/>
    <xf numFmtId="0" fontId="59" fillId="0" borderId="0" xfId="889" applyFont="1" applyAlignment="1">
      <alignment vertical="top"/>
    </xf>
    <xf numFmtId="4" fontId="59" fillId="0" borderId="0" xfId="889" applyNumberFormat="1" applyFont="1" applyAlignment="1">
      <alignment vertical="top" wrapText="1"/>
    </xf>
    <xf numFmtId="4" fontId="59" fillId="0" borderId="0" xfId="889" applyNumberFormat="1" applyFont="1"/>
    <xf numFmtId="189" fontId="59" fillId="0" borderId="0" xfId="889" applyNumberFormat="1" applyFont="1"/>
    <xf numFmtId="0" fontId="38" fillId="0" borderId="0" xfId="889" applyFont="1" applyAlignment="1">
      <alignment horizontal="left" vertical="top"/>
    </xf>
    <xf numFmtId="0" fontId="54" fillId="0" borderId="0" xfId="889" applyFont="1" applyAlignment="1">
      <alignment horizontal="left" vertical="top"/>
    </xf>
    <xf numFmtId="4" fontId="38" fillId="0" borderId="11" xfId="889" applyNumberFormat="1" applyFont="1" applyBorder="1" applyAlignment="1">
      <alignment vertical="top" wrapText="1"/>
    </xf>
    <xf numFmtId="2" fontId="38" fillId="0" borderId="0" xfId="889" applyNumberFormat="1" applyFont="1"/>
    <xf numFmtId="189" fontId="54" fillId="0" borderId="0" xfId="889" applyNumberFormat="1" applyFont="1"/>
    <xf numFmtId="190" fontId="38" fillId="0" borderId="0" xfId="889" applyNumberFormat="1" applyFont="1" applyAlignment="1">
      <alignment horizontal="right"/>
    </xf>
    <xf numFmtId="4" fontId="1" fillId="0" borderId="0" xfId="889" applyNumberFormat="1" applyFont="1" applyAlignment="1">
      <alignment vertical="top" wrapText="1"/>
    </xf>
    <xf numFmtId="4" fontId="54" fillId="0" borderId="0" xfId="889" applyNumberFormat="1" applyFont="1" applyAlignment="1">
      <alignment horizontal="center" vertical="top" wrapText="1"/>
    </xf>
    <xf numFmtId="1" fontId="54" fillId="0" borderId="0" xfId="889" applyNumberFormat="1" applyFont="1" applyAlignment="1">
      <alignment horizontal="center" vertical="top" wrapText="1"/>
    </xf>
    <xf numFmtId="187" fontId="54" fillId="0" borderId="0" xfId="889" applyNumberFormat="1" applyFont="1"/>
    <xf numFmtId="165" fontId="54" fillId="0" borderId="0" xfId="890" applyFont="1" applyProtection="1"/>
    <xf numFmtId="188" fontId="38" fillId="0" borderId="0" xfId="891" applyNumberFormat="1" applyFont="1" applyBorder="1" applyProtection="1"/>
    <xf numFmtId="189" fontId="56" fillId="0" borderId="0" xfId="889" applyNumberFormat="1" applyFont="1"/>
    <xf numFmtId="0" fontId="54" fillId="0" borderId="0" xfId="889" applyFont="1" applyAlignment="1">
      <alignment horizontal="center" vertical="top"/>
    </xf>
    <xf numFmtId="1" fontId="54" fillId="0" borderId="0" xfId="889" applyNumberFormat="1" applyFont="1"/>
    <xf numFmtId="189" fontId="54" fillId="0" borderId="0" xfId="889" applyNumberFormat="1" applyFont="1" applyAlignment="1">
      <alignment horizontal="center" vertical="top" wrapText="1"/>
    </xf>
    <xf numFmtId="0" fontId="1" fillId="0" borderId="0" xfId="1" applyAlignment="1">
      <alignment horizontal="left" vertical="top"/>
    </xf>
    <xf numFmtId="0" fontId="1" fillId="0" borderId="0" xfId="1" applyAlignment="1">
      <alignment horizontal="justify" vertical="top" wrapText="1"/>
    </xf>
    <xf numFmtId="0" fontId="13" fillId="0" borderId="0" xfId="1" applyFont="1" applyAlignment="1">
      <alignment wrapText="1"/>
    </xf>
    <xf numFmtId="4" fontId="1" fillId="0" borderId="0" xfId="1" applyNumberFormat="1"/>
    <xf numFmtId="49" fontId="1" fillId="0" borderId="0" xfId="1" applyNumberFormat="1" applyAlignment="1">
      <alignment horizontal="center"/>
    </xf>
    <xf numFmtId="2" fontId="1" fillId="0" borderId="0" xfId="1" applyNumberFormat="1"/>
    <xf numFmtId="0" fontId="1" fillId="0" borderId="0" xfId="1"/>
    <xf numFmtId="4" fontId="1" fillId="0" borderId="0" xfId="1" quotePrefix="1" applyNumberFormat="1" applyAlignment="1">
      <alignment horizontal="right"/>
    </xf>
    <xf numFmtId="44" fontId="1" fillId="0" borderId="0" xfId="1" applyNumberFormat="1"/>
    <xf numFmtId="49" fontId="19" fillId="0" borderId="2" xfId="1" applyNumberFormat="1" applyFont="1" applyBorder="1"/>
    <xf numFmtId="0" fontId="1" fillId="0" borderId="2" xfId="1" applyBorder="1"/>
    <xf numFmtId="0" fontId="19" fillId="0" borderId="2" xfId="1" applyFont="1" applyBorder="1"/>
    <xf numFmtId="0" fontId="13" fillId="0" borderId="2" xfId="1" applyFont="1" applyBorder="1"/>
    <xf numFmtId="4" fontId="1" fillId="0" borderId="2" xfId="1" applyNumberFormat="1" applyBorder="1"/>
    <xf numFmtId="0" fontId="1" fillId="0" borderId="2" xfId="1" applyBorder="1" applyAlignment="1">
      <alignment horizontal="center"/>
    </xf>
    <xf numFmtId="0" fontId="13" fillId="0" borderId="0" xfId="1" applyFont="1"/>
    <xf numFmtId="0" fontId="6" fillId="0" borderId="0" xfId="1" applyFont="1"/>
    <xf numFmtId="49" fontId="19" fillId="0" borderId="0" xfId="1" applyNumberFormat="1" applyFont="1"/>
    <xf numFmtId="0" fontId="19" fillId="0" borderId="0" xfId="1" applyFont="1"/>
    <xf numFmtId="0" fontId="1" fillId="0" borderId="0" xfId="1" applyAlignment="1">
      <alignment horizontal="center"/>
    </xf>
    <xf numFmtId="49" fontId="1" fillId="0" borderId="0" xfId="1" applyNumberFormat="1" applyAlignment="1">
      <alignment horizontal="left" vertical="top"/>
    </xf>
    <xf numFmtId="0" fontId="1" fillId="0" borderId="1" xfId="1" applyBorder="1" applyAlignment="1">
      <alignment horizontal="left" vertical="top"/>
    </xf>
    <xf numFmtId="0" fontId="1" fillId="0" borderId="1" xfId="1" applyBorder="1" applyAlignment="1">
      <alignment horizontal="justify" vertical="top" wrapText="1"/>
    </xf>
    <xf numFmtId="0" fontId="13" fillId="0" borderId="1" xfId="1" applyFont="1" applyBorder="1"/>
    <xf numFmtId="4" fontId="1" fillId="0" borderId="1" xfId="1" applyNumberFormat="1" applyBorder="1"/>
    <xf numFmtId="49" fontId="1" fillId="0" borderId="1" xfId="1" applyNumberFormat="1" applyBorder="1" applyAlignment="1">
      <alignment horizontal="center"/>
    </xf>
    <xf numFmtId="2" fontId="1" fillId="0" borderId="1" xfId="1" applyNumberFormat="1" applyBorder="1"/>
    <xf numFmtId="0" fontId="14" fillId="2" borderId="0" xfId="1" applyFont="1" applyFill="1"/>
    <xf numFmtId="0" fontId="20" fillId="2" borderId="0" xfId="1" applyFont="1" applyFill="1"/>
    <xf numFmtId="0" fontId="13" fillId="2" borderId="0" xfId="1" applyFont="1" applyFill="1"/>
    <xf numFmtId="4" fontId="20" fillId="3" borderId="0" xfId="1" applyNumberFormat="1" applyFont="1" applyFill="1"/>
    <xf numFmtId="0" fontId="20" fillId="3" borderId="0" xfId="1" applyFont="1" applyFill="1" applyAlignment="1">
      <alignment horizontal="center"/>
    </xf>
    <xf numFmtId="0" fontId="14" fillId="3" borderId="0" xfId="1" applyFont="1" applyFill="1"/>
    <xf numFmtId="44" fontId="14" fillId="3" borderId="0" xfId="1" applyNumberFormat="1" applyFont="1" applyFill="1"/>
    <xf numFmtId="4" fontId="6" fillId="0" borderId="0" xfId="1" applyNumberFormat="1" applyFont="1"/>
    <xf numFmtId="0" fontId="6" fillId="0" borderId="0" xfId="1" applyFont="1" applyAlignment="1">
      <alignment horizontal="center"/>
    </xf>
    <xf numFmtId="0" fontId="16" fillId="0" borderId="0" xfId="1" applyFont="1"/>
    <xf numFmtId="0" fontId="17" fillId="0" borderId="0" xfId="1" applyFont="1"/>
    <xf numFmtId="4" fontId="16" fillId="0" borderId="0" xfId="1" applyNumberFormat="1" applyFont="1" applyAlignment="1">
      <alignment horizontal="center"/>
    </xf>
    <xf numFmtId="0" fontId="16" fillId="0" borderId="0" xfId="1" applyFont="1" applyAlignment="1">
      <alignment horizontal="center"/>
    </xf>
    <xf numFmtId="0" fontId="18" fillId="0" borderId="0" xfId="1" applyFont="1" applyAlignment="1">
      <alignment horizontal="center"/>
    </xf>
    <xf numFmtId="4" fontId="16" fillId="0" borderId="0" xfId="1" applyNumberFormat="1" applyFont="1"/>
    <xf numFmtId="0" fontId="16" fillId="0" borderId="3" xfId="1" applyFont="1" applyBorder="1"/>
    <xf numFmtId="0" fontId="17" fillId="0" borderId="3" xfId="1" applyFont="1" applyBorder="1"/>
    <xf numFmtId="0" fontId="13" fillId="0" borderId="3" xfId="1" applyFont="1" applyBorder="1"/>
    <xf numFmtId="4" fontId="16" fillId="0" borderId="3" xfId="1" applyNumberFormat="1" applyFont="1" applyBorder="1" applyAlignment="1">
      <alignment horizontal="center"/>
    </xf>
    <xf numFmtId="0" fontId="17" fillId="0" borderId="3" xfId="1" applyFont="1" applyBorder="1" applyAlignment="1">
      <alignment horizontal="center"/>
    </xf>
    <xf numFmtId="0" fontId="18" fillId="0" borderId="3" xfId="1" applyFont="1" applyBorder="1" applyAlignment="1">
      <alignment horizontal="center"/>
    </xf>
    <xf numFmtId="4" fontId="17" fillId="0" borderId="3" xfId="1" applyNumberFormat="1" applyFont="1" applyBorder="1"/>
    <xf numFmtId="0" fontId="2" fillId="2" borderId="0" xfId="1" applyFont="1" applyFill="1"/>
    <xf numFmtId="0" fontId="1" fillId="2" borderId="0" xfId="1" applyFill="1"/>
    <xf numFmtId="4" fontId="1" fillId="3" borderId="0" xfId="1" applyNumberFormat="1" applyFill="1"/>
    <xf numFmtId="0" fontId="1" fillId="3" borderId="0" xfId="1" applyFill="1" applyAlignment="1">
      <alignment horizontal="center"/>
    </xf>
    <xf numFmtId="0" fontId="1" fillId="3" borderId="0" xfId="1" applyFill="1"/>
    <xf numFmtId="2" fontId="1" fillId="0" borderId="0" xfId="1" applyNumberFormat="1" applyAlignment="1">
      <alignment horizontal="left" vertical="top"/>
    </xf>
    <xf numFmtId="0" fontId="1" fillId="0" borderId="0" xfId="1" applyAlignment="1">
      <alignment horizontal="justify" vertical="top"/>
    </xf>
    <xf numFmtId="0" fontId="21" fillId="0" borderId="0" xfId="1" applyFont="1"/>
    <xf numFmtId="0" fontId="23" fillId="0" borderId="0" xfId="0" applyFont="1" applyAlignment="1">
      <alignment wrapText="1"/>
    </xf>
    <xf numFmtId="0" fontId="13" fillId="0" borderId="0" xfId="71" applyFont="1" applyAlignment="1">
      <alignment horizontal="justify" vertical="top" wrapText="1"/>
    </xf>
    <xf numFmtId="0" fontId="15" fillId="0" borderId="0" xfId="0" applyFont="1"/>
    <xf numFmtId="0" fontId="23" fillId="0" borderId="0" xfId="0" applyFont="1"/>
    <xf numFmtId="0" fontId="22" fillId="0" borderId="0" xfId="1" applyFont="1"/>
    <xf numFmtId="3" fontId="1" fillId="0" borderId="0" xfId="1" applyNumberFormat="1"/>
    <xf numFmtId="49" fontId="13" fillId="0" borderId="2" xfId="1" applyNumberFormat="1" applyFont="1" applyBorder="1" applyAlignment="1">
      <alignment wrapText="1"/>
    </xf>
    <xf numFmtId="49" fontId="1" fillId="0" borderId="2" xfId="1" applyNumberFormat="1" applyBorder="1" applyAlignment="1">
      <alignment horizontal="center"/>
    </xf>
    <xf numFmtId="2" fontId="1" fillId="0" borderId="2" xfId="1" applyNumberFormat="1" applyBorder="1"/>
    <xf numFmtId="0" fontId="0" fillId="0" borderId="0" xfId="0" applyAlignment="1">
      <alignment vertical="top"/>
    </xf>
    <xf numFmtId="49" fontId="13" fillId="0" borderId="0" xfId="1" applyNumberFormat="1" applyFont="1" applyAlignment="1">
      <alignment wrapText="1"/>
    </xf>
    <xf numFmtId="0" fontId="1" fillId="0" borderId="1" xfId="1" applyBorder="1" applyAlignment="1">
      <alignment horizontal="justify" vertical="top"/>
    </xf>
    <xf numFmtId="0" fontId="13" fillId="0" borderId="1" xfId="1" applyFont="1" applyBorder="1" applyAlignment="1">
      <alignment wrapText="1"/>
    </xf>
    <xf numFmtId="0" fontId="2" fillId="0" borderId="0" xfId="1" applyFont="1"/>
    <xf numFmtId="0" fontId="1" fillId="0" borderId="0" xfId="1" applyAlignment="1">
      <alignment vertical="top" wrapText="1"/>
    </xf>
    <xf numFmtId="0" fontId="37" fillId="0" borderId="2" xfId="1" applyFont="1" applyBorder="1"/>
    <xf numFmtId="4" fontId="28" fillId="0" borderId="2" xfId="1" applyNumberFormat="1" applyFont="1" applyBorder="1"/>
    <xf numFmtId="0" fontId="28" fillId="0" borderId="2" xfId="1" applyFont="1" applyBorder="1" applyAlignment="1">
      <alignment horizontal="center"/>
    </xf>
    <xf numFmtId="0" fontId="28" fillId="0" borderId="2" xfId="1" applyFont="1" applyBorder="1"/>
    <xf numFmtId="0" fontId="1" fillId="0" borderId="0" xfId="1" applyAlignment="1">
      <alignment wrapText="1"/>
    </xf>
    <xf numFmtId="0" fontId="13" fillId="0" borderId="0" xfId="1" applyFont="1" applyAlignment="1">
      <alignment vertical="top" wrapText="1"/>
    </xf>
    <xf numFmtId="0" fontId="14" fillId="2" borderId="7" xfId="1" applyFont="1" applyFill="1" applyBorder="1"/>
    <xf numFmtId="0" fontId="20" fillId="2" borderId="8" xfId="1" applyFont="1" applyFill="1" applyBorder="1"/>
    <xf numFmtId="0" fontId="14" fillId="2" borderId="8" xfId="1" applyFont="1" applyFill="1" applyBorder="1"/>
    <xf numFmtId="0" fontId="13" fillId="2" borderId="8" xfId="1" applyFont="1" applyFill="1" applyBorder="1"/>
    <xf numFmtId="4" fontId="20" fillId="3" borderId="8" xfId="1" applyNumberFormat="1" applyFont="1" applyFill="1" applyBorder="1"/>
    <xf numFmtId="0" fontId="20" fillId="3" borderId="8" xfId="1" applyFont="1" applyFill="1" applyBorder="1" applyAlignment="1">
      <alignment horizontal="center"/>
    </xf>
    <xf numFmtId="0" fontId="14" fillId="3" borderId="8" xfId="1" applyFont="1" applyFill="1" applyBorder="1"/>
    <xf numFmtId="44" fontId="14" fillId="3" borderId="9" xfId="1" applyNumberFormat="1" applyFont="1" applyFill="1" applyBorder="1"/>
    <xf numFmtId="0" fontId="2" fillId="4" borderId="0" xfId="72" applyFont="1" applyFill="1"/>
    <xf numFmtId="0" fontId="13" fillId="0" borderId="0" xfId="0" applyFont="1" applyAlignment="1">
      <alignment horizontal="left" wrapText="1"/>
    </xf>
    <xf numFmtId="49" fontId="1" fillId="0" borderId="0" xfId="0" applyNumberFormat="1" applyFont="1" applyAlignment="1">
      <alignment horizontal="center"/>
    </xf>
    <xf numFmtId="0" fontId="1" fillId="2" borderId="5" xfId="1" applyFill="1" applyBorder="1"/>
    <xf numFmtId="0" fontId="2" fillId="4" borderId="5" xfId="72" applyFont="1" applyFill="1" applyBorder="1"/>
    <xf numFmtId="0" fontId="13" fillId="2" borderId="5" xfId="1" applyFont="1" applyFill="1" applyBorder="1"/>
    <xf numFmtId="4" fontId="20" fillId="3" borderId="5" xfId="1" applyNumberFormat="1" applyFont="1" applyFill="1" applyBorder="1"/>
    <xf numFmtId="44" fontId="14" fillId="3" borderId="5" xfId="1" applyNumberFormat="1" applyFont="1" applyFill="1" applyBorder="1"/>
    <xf numFmtId="0" fontId="15" fillId="0" borderId="0" xfId="0" applyFont="1" applyAlignment="1">
      <alignment horizontal="left" vertical="top" wrapText="1"/>
    </xf>
    <xf numFmtId="0" fontId="13" fillId="0" borderId="0" xfId="1" applyFont="1" applyAlignment="1">
      <alignment vertical="center" wrapText="1"/>
    </xf>
    <xf numFmtId="0" fontId="20" fillId="2" borderId="5" xfId="1" applyFont="1" applyFill="1" applyBorder="1"/>
    <xf numFmtId="0" fontId="14" fillId="2" borderId="5" xfId="1" applyFont="1" applyFill="1" applyBorder="1"/>
    <xf numFmtId="0" fontId="20" fillId="3" borderId="5" xfId="1" applyFont="1" applyFill="1" applyBorder="1" applyAlignment="1">
      <alignment horizontal="center"/>
    </xf>
    <xf numFmtId="0" fontId="14" fillId="3" borderId="5" xfId="1" applyFont="1" applyFill="1" applyBorder="1"/>
    <xf numFmtId="0" fontId="38" fillId="0" borderId="0" xfId="0" applyFont="1" applyAlignment="1">
      <alignment horizontal="justify" vertical="top"/>
    </xf>
    <xf numFmtId="0" fontId="1" fillId="0" borderId="0" xfId="1" applyAlignment="1">
      <alignment vertical="top"/>
    </xf>
    <xf numFmtId="0" fontId="13" fillId="0" borderId="0" xfId="1" applyFont="1" applyAlignment="1">
      <alignment horizontal="justify" vertical="center" wrapText="1"/>
    </xf>
    <xf numFmtId="0" fontId="1" fillId="0" borderId="1" xfId="1" applyBorder="1"/>
    <xf numFmtId="0" fontId="1" fillId="0" borderId="1" xfId="1" applyBorder="1" applyAlignment="1">
      <alignment horizontal="center"/>
    </xf>
    <xf numFmtId="0" fontId="8" fillId="0" borderId="0" xfId="17" applyAlignment="1">
      <alignment horizontal="center"/>
    </xf>
    <xf numFmtId="0" fontId="36" fillId="0" borderId="0" xfId="1" applyFont="1"/>
    <xf numFmtId="0" fontId="5" fillId="0" borderId="0" xfId="1" applyFont="1"/>
    <xf numFmtId="4" fontId="5" fillId="0" borderId="0" xfId="1" applyNumberFormat="1" applyFont="1"/>
    <xf numFmtId="0" fontId="5" fillId="0" borderId="0" xfId="1" applyFont="1" applyAlignment="1">
      <alignment horizontal="left" vertical="center" wrapText="1"/>
    </xf>
    <xf numFmtId="0" fontId="5" fillId="0" borderId="0" xfId="1" applyFont="1" applyAlignment="1">
      <alignment wrapText="1"/>
    </xf>
    <xf numFmtId="4" fontId="5" fillId="0" borderId="0" xfId="1" applyNumberFormat="1" applyFont="1" applyAlignment="1">
      <alignment horizontal="left" vertical="center" wrapText="1"/>
    </xf>
    <xf numFmtId="0" fontId="14" fillId="0" borderId="0" xfId="1" applyFont="1" applyAlignment="1">
      <alignment horizontal="left" wrapText="1"/>
    </xf>
    <xf numFmtId="0" fontId="14" fillId="0" borderId="0" xfId="1" applyFont="1" applyAlignment="1">
      <alignment vertical="center" wrapText="1"/>
    </xf>
    <xf numFmtId="4" fontId="14" fillId="0" borderId="0" xfId="1" applyNumberFormat="1" applyFont="1" applyAlignment="1">
      <alignment vertical="center" wrapText="1"/>
    </xf>
    <xf numFmtId="0" fontId="4" fillId="0" borderId="0" xfId="1" applyFont="1" applyAlignment="1">
      <alignment wrapText="1"/>
    </xf>
    <xf numFmtId="4" fontId="27" fillId="0" borderId="0" xfId="1" applyNumberFormat="1" applyFont="1"/>
    <xf numFmtId="164" fontId="27" fillId="0" borderId="0" xfId="1" applyNumberFormat="1" applyFont="1"/>
    <xf numFmtId="4" fontId="27" fillId="0" borderId="0" xfId="1" applyNumberFormat="1" applyFont="1" applyAlignment="1">
      <alignment horizontal="right"/>
    </xf>
    <xf numFmtId="0" fontId="27" fillId="0" borderId="0" xfId="1" applyFont="1" applyAlignment="1">
      <alignment horizontal="right"/>
    </xf>
    <xf numFmtId="164" fontId="1" fillId="0" borderId="0" xfId="1" applyNumberFormat="1"/>
    <xf numFmtId="4" fontId="27" fillId="0" borderId="0" xfId="1" quotePrefix="1" applyNumberFormat="1" applyFont="1"/>
    <xf numFmtId="44" fontId="1" fillId="0" borderId="0" xfId="1" applyNumberFormat="1" applyAlignment="1">
      <alignment horizontal="right" vertical="center"/>
    </xf>
    <xf numFmtId="0" fontId="6" fillId="0" borderId="0" xfId="1" applyFont="1" applyAlignment="1">
      <alignment horizontal="left"/>
    </xf>
    <xf numFmtId="164" fontId="27" fillId="0" borderId="0" xfId="1" applyNumberFormat="1" applyFont="1" applyAlignment="1">
      <alignment horizontal="right"/>
    </xf>
    <xf numFmtId="0" fontId="6" fillId="0" borderId="1" xfId="1" applyFont="1" applyBorder="1"/>
    <xf numFmtId="0" fontId="6" fillId="0" borderId="1" xfId="1" applyFont="1" applyBorder="1" applyAlignment="1">
      <alignment horizontal="left"/>
    </xf>
    <xf numFmtId="4" fontId="27" fillId="0" borderId="1" xfId="1" applyNumberFormat="1" applyFont="1" applyBorder="1"/>
    <xf numFmtId="164" fontId="27" fillId="0" borderId="1" xfId="1" applyNumberFormat="1" applyFont="1" applyBorder="1"/>
    <xf numFmtId="44" fontId="1" fillId="0" borderId="1" xfId="1" applyNumberFormat="1" applyBorder="1"/>
    <xf numFmtId="0" fontId="27" fillId="0" borderId="0" xfId="1" applyFont="1"/>
    <xf numFmtId="0" fontId="4" fillId="0" borderId="0" xfId="1" applyFont="1"/>
    <xf numFmtId="44" fontId="14" fillId="0" borderId="0" xfId="1" applyNumberFormat="1" applyFont="1"/>
    <xf numFmtId="0" fontId="14" fillId="0" borderId="0" xfId="1" applyFont="1"/>
    <xf numFmtId="0" fontId="5" fillId="0" borderId="1" xfId="1" applyFont="1" applyBorder="1"/>
    <xf numFmtId="44" fontId="14" fillId="0" borderId="1" xfId="1" applyNumberFormat="1" applyFont="1" applyBorder="1"/>
    <xf numFmtId="4" fontId="1" fillId="2" borderId="0" xfId="1" applyNumberFormat="1" applyFill="1"/>
    <xf numFmtId="0" fontId="1" fillId="2" borderId="0" xfId="1" applyFill="1" applyAlignment="1">
      <alignment horizontal="center"/>
    </xf>
    <xf numFmtId="0" fontId="13" fillId="0" borderId="4" xfId="1" applyFont="1" applyBorder="1" applyAlignment="1">
      <alignment vertical="center" wrapText="1"/>
    </xf>
    <xf numFmtId="4" fontId="1" fillId="9" borderId="0" xfId="1" quotePrefix="1" applyNumberFormat="1" applyFill="1" applyAlignment="1" applyProtection="1">
      <alignment horizontal="right"/>
      <protection locked="0"/>
    </xf>
    <xf numFmtId="0" fontId="5" fillId="0" borderId="0" xfId="1" applyFont="1" applyAlignment="1">
      <alignment horizontal="left"/>
    </xf>
    <xf numFmtId="0" fontId="4" fillId="0" borderId="0" xfId="1" applyFont="1" applyAlignment="1">
      <alignment vertical="top" wrapText="1"/>
    </xf>
    <xf numFmtId="0" fontId="1" fillId="0" borderId="0" xfId="1" applyAlignment="1">
      <alignment horizontal="right"/>
    </xf>
    <xf numFmtId="164" fontId="6" fillId="0" borderId="0" xfId="1" applyNumberFormat="1" applyFont="1" applyAlignment="1">
      <alignment horizontal="right"/>
    </xf>
    <xf numFmtId="49" fontId="6" fillId="0" borderId="0" xfId="1" applyNumberFormat="1" applyFont="1"/>
    <xf numFmtId="49" fontId="20" fillId="0" borderId="0" xfId="1" applyNumberFormat="1" applyFont="1"/>
    <xf numFmtId="49" fontId="6" fillId="0" borderId="1" xfId="1" applyNumberFormat="1" applyFont="1" applyBorder="1"/>
    <xf numFmtId="164" fontId="6" fillId="0" borderId="1" xfId="1" applyNumberFormat="1" applyFont="1" applyBorder="1" applyAlignment="1">
      <alignment horizontal="right"/>
    </xf>
    <xf numFmtId="164" fontId="4" fillId="0" borderId="0" xfId="1" applyNumberFormat="1" applyFont="1" applyAlignment="1">
      <alignment horizontal="right"/>
    </xf>
    <xf numFmtId="2" fontId="46" fillId="8" borderId="14" xfId="235" applyNumberFormat="1" applyFont="1" applyFill="1" applyBorder="1" applyAlignment="1">
      <alignment vertical="top"/>
    </xf>
    <xf numFmtId="2" fontId="46" fillId="8" borderId="14" xfId="235" applyNumberFormat="1" applyFont="1" applyFill="1" applyBorder="1" applyAlignment="1">
      <alignment horizontal="right" vertical="top"/>
    </xf>
    <xf numFmtId="174" fontId="46" fillId="8" borderId="14" xfId="235" applyNumberFormat="1" applyFont="1" applyFill="1" applyBorder="1" applyAlignment="1">
      <alignment horizontal="right"/>
    </xf>
    <xf numFmtId="179" fontId="46" fillId="8" borderId="14" xfId="235" applyNumberFormat="1" applyFont="1" applyFill="1" applyBorder="1" applyAlignment="1">
      <alignment horizontal="right"/>
    </xf>
    <xf numFmtId="181" fontId="46" fillId="8" borderId="14" xfId="235" applyNumberFormat="1" applyFont="1" applyFill="1" applyBorder="1" applyAlignment="1">
      <alignment horizontal="right"/>
    </xf>
    <xf numFmtId="183" fontId="46" fillId="8" borderId="14" xfId="235" applyNumberFormat="1" applyFont="1" applyFill="1" applyBorder="1" applyAlignment="1">
      <alignment horizontal="right"/>
    </xf>
    <xf numFmtId="185" fontId="46" fillId="8" borderId="14" xfId="235" applyNumberFormat="1" applyFont="1" applyFill="1" applyBorder="1" applyAlignment="1">
      <alignment horizontal="right"/>
    </xf>
    <xf numFmtId="2" fontId="46" fillId="8" borderId="14" xfId="235" applyNumberFormat="1" applyFont="1" applyFill="1" applyBorder="1" applyAlignment="1">
      <alignment wrapText="1"/>
    </xf>
    <xf numFmtId="2" fontId="46" fillId="8" borderId="14" xfId="235" applyNumberFormat="1" applyFont="1" applyFill="1" applyBorder="1" applyAlignment="1">
      <alignment horizontal="left" vertical="top"/>
    </xf>
    <xf numFmtId="180" fontId="46" fillId="9" borderId="14" xfId="235" applyNumberFormat="1" applyFont="1" applyFill="1" applyBorder="1" applyProtection="1">
      <protection locked="0"/>
    </xf>
    <xf numFmtId="175" fontId="46" fillId="9" borderId="14" xfId="235" applyNumberFormat="1" applyFont="1" applyFill="1" applyBorder="1" applyProtection="1">
      <protection locked="0"/>
    </xf>
    <xf numFmtId="0" fontId="46" fillId="8" borderId="14" xfId="235" applyFont="1" applyFill="1" applyBorder="1" applyAlignment="1">
      <alignment vertical="top" wrapText="1"/>
    </xf>
    <xf numFmtId="9" fontId="46" fillId="8" borderId="14" xfId="888" applyFont="1" applyFill="1" applyBorder="1" applyProtection="1"/>
    <xf numFmtId="0" fontId="46" fillId="8" borderId="14" xfId="235" applyFont="1" applyFill="1" applyBorder="1" applyAlignment="1">
      <alignment horizontal="center"/>
    </xf>
    <xf numFmtId="173" fontId="46" fillId="8" borderId="14" xfId="235" applyNumberFormat="1" applyFont="1" applyFill="1" applyBorder="1"/>
    <xf numFmtId="0" fontId="46" fillId="8" borderId="0" xfId="235" applyFont="1" applyFill="1"/>
    <xf numFmtId="0" fontId="46" fillId="8" borderId="0" xfId="0" applyFont="1" applyFill="1" applyAlignment="1">
      <alignment horizontal="left"/>
    </xf>
    <xf numFmtId="0" fontId="46" fillId="8" borderId="0" xfId="0" applyFont="1" applyFill="1" applyAlignment="1">
      <alignment wrapText="1"/>
    </xf>
    <xf numFmtId="0" fontId="46" fillId="8" borderId="0" xfId="0" applyFont="1" applyFill="1"/>
    <xf numFmtId="180" fontId="46" fillId="8" borderId="0" xfId="0" applyNumberFormat="1" applyFont="1" applyFill="1"/>
    <xf numFmtId="173" fontId="46" fillId="8" borderId="0" xfId="0" applyNumberFormat="1" applyFont="1" applyFill="1"/>
    <xf numFmtId="0" fontId="40" fillId="8" borderId="0" xfId="235" applyFont="1" applyFill="1"/>
    <xf numFmtId="0" fontId="40" fillId="8" borderId="0" xfId="235" applyFont="1" applyFill="1" applyAlignment="1">
      <alignment wrapText="1"/>
    </xf>
    <xf numFmtId="180" fontId="42" fillId="8" borderId="0" xfId="235" applyNumberFormat="1" applyFont="1" applyFill="1"/>
    <xf numFmtId="0" fontId="46" fillId="8" borderId="14" xfId="235" applyFont="1" applyFill="1" applyBorder="1" applyAlignment="1">
      <alignment wrapText="1"/>
    </xf>
    <xf numFmtId="179" fontId="46" fillId="8" borderId="14" xfId="235" applyNumberFormat="1" applyFont="1" applyFill="1" applyBorder="1"/>
    <xf numFmtId="180" fontId="46" fillId="8" borderId="14" xfId="235" applyNumberFormat="1" applyFont="1" applyFill="1" applyBorder="1"/>
    <xf numFmtId="173" fontId="46" fillId="8" borderId="14" xfId="235" applyNumberFormat="1" applyFont="1" applyFill="1" applyBorder="1" applyAlignment="1">
      <alignment horizontal="left" vertical="top"/>
    </xf>
    <xf numFmtId="0" fontId="52" fillId="8" borderId="0" xfId="887" applyFont="1" applyFill="1" applyProtection="1"/>
    <xf numFmtId="9" fontId="46" fillId="8" borderId="0" xfId="888" applyFont="1" applyFill="1" applyProtection="1"/>
    <xf numFmtId="9" fontId="52" fillId="8" borderId="0" xfId="887" applyNumberFormat="1" applyFont="1" applyFill="1" applyProtection="1"/>
    <xf numFmtId="9" fontId="46" fillId="8" borderId="0" xfId="888" applyFont="1" applyFill="1" applyBorder="1" applyProtection="1"/>
    <xf numFmtId="0" fontId="51" fillId="8" borderId="0" xfId="235" applyFont="1" applyFill="1"/>
    <xf numFmtId="0" fontId="46" fillId="8" borderId="14" xfId="235" applyFont="1" applyFill="1" applyBorder="1" applyAlignment="1">
      <alignment horizontal="left" vertical="top" wrapText="1"/>
    </xf>
    <xf numFmtId="174" fontId="46" fillId="8" borderId="14" xfId="235" applyNumberFormat="1" applyFont="1" applyFill="1" applyBorder="1"/>
    <xf numFmtId="0" fontId="49" fillId="8" borderId="0" xfId="235" applyFont="1" applyFill="1"/>
    <xf numFmtId="0" fontId="46" fillId="8" borderId="14" xfId="0" applyFont="1" applyFill="1" applyBorder="1" applyAlignment="1">
      <alignment horizontal="left" indent="3"/>
    </xf>
    <xf numFmtId="0" fontId="46" fillId="8" borderId="14" xfId="0" applyFont="1" applyFill="1" applyBorder="1" applyAlignment="1">
      <alignment wrapText="1"/>
    </xf>
    <xf numFmtId="0" fontId="46" fillId="8" borderId="14" xfId="0" applyFont="1" applyFill="1" applyBorder="1"/>
    <xf numFmtId="173" fontId="46" fillId="8" borderId="14" xfId="0" applyNumberFormat="1" applyFont="1" applyFill="1" applyBorder="1"/>
    <xf numFmtId="0" fontId="50" fillId="8" borderId="0" xfId="235" applyFont="1" applyFill="1"/>
    <xf numFmtId="0" fontId="42" fillId="8" borderId="14" xfId="235" applyFont="1" applyFill="1" applyBorder="1" applyAlignment="1">
      <alignment horizontal="left" indent="5"/>
    </xf>
    <xf numFmtId="0" fontId="42" fillId="8" borderId="14" xfId="235" applyFont="1" applyFill="1" applyBorder="1" applyAlignment="1">
      <alignment wrapText="1"/>
    </xf>
    <xf numFmtId="0" fontId="42" fillId="8" borderId="14" xfId="235" applyFont="1" applyFill="1" applyBorder="1"/>
    <xf numFmtId="173" fontId="42" fillId="8" borderId="14" xfId="235" applyNumberFormat="1" applyFont="1" applyFill="1" applyBorder="1"/>
    <xf numFmtId="0" fontId="42" fillId="8" borderId="14" xfId="235" applyFont="1" applyFill="1" applyBorder="1" applyAlignment="1">
      <alignment vertical="center"/>
    </xf>
    <xf numFmtId="0" fontId="42" fillId="8" borderId="14" xfId="235" applyFont="1" applyFill="1" applyBorder="1" applyAlignment="1">
      <alignment vertical="center" wrapText="1"/>
    </xf>
    <xf numFmtId="0" fontId="42" fillId="8" borderId="14" xfId="235" applyFont="1" applyFill="1" applyBorder="1" applyAlignment="1">
      <alignment horizontal="right" vertical="center"/>
    </xf>
    <xf numFmtId="0" fontId="42" fillId="8" borderId="14" xfId="235" applyFont="1" applyFill="1" applyBorder="1" applyAlignment="1">
      <alignment horizontal="center" vertical="center"/>
    </xf>
    <xf numFmtId="0" fontId="42" fillId="8" borderId="14" xfId="235" applyFont="1" applyFill="1" applyBorder="1" applyAlignment="1">
      <alignment horizontal="center" vertical="center" wrapText="1"/>
    </xf>
    <xf numFmtId="0" fontId="46" fillId="8" borderId="14" xfId="235" applyFont="1" applyFill="1" applyBorder="1"/>
    <xf numFmtId="175" fontId="46" fillId="8" borderId="14" xfId="235" applyNumberFormat="1" applyFont="1" applyFill="1" applyBorder="1"/>
    <xf numFmtId="173" fontId="46" fillId="8" borderId="14" xfId="235" applyNumberFormat="1" applyFont="1" applyFill="1" applyBorder="1" applyAlignment="1">
      <alignment horizontal="right"/>
    </xf>
    <xf numFmtId="0" fontId="47" fillId="8" borderId="0" xfId="887" applyFont="1" applyFill="1" applyProtection="1"/>
    <xf numFmtId="0" fontId="46" fillId="8" borderId="14" xfId="235" applyFont="1" applyFill="1" applyBorder="1" applyAlignment="1">
      <alignment horizontal="left" wrapText="1"/>
    </xf>
    <xf numFmtId="9" fontId="46" fillId="8" borderId="14" xfId="888" applyFont="1" applyFill="1" applyBorder="1" applyAlignment="1" applyProtection="1">
      <alignment horizontal="right"/>
    </xf>
    <xf numFmtId="0" fontId="46" fillId="8" borderId="14" xfId="235" applyFont="1" applyFill="1" applyBorder="1" applyAlignment="1">
      <alignment horizontal="left" indent="3"/>
    </xf>
    <xf numFmtId="0" fontId="46" fillId="8" borderId="14" xfId="235" applyFont="1" applyFill="1" applyBorder="1" applyAlignment="1">
      <alignment horizontal="right" vertical="top" wrapText="1"/>
    </xf>
    <xf numFmtId="0" fontId="42" fillId="8" borderId="0" xfId="235" applyFont="1" applyFill="1"/>
    <xf numFmtId="184" fontId="46" fillId="8" borderId="14" xfId="235" applyNumberFormat="1" applyFont="1" applyFill="1" applyBorder="1"/>
    <xf numFmtId="2" fontId="48" fillId="8" borderId="0" xfId="235" applyNumberFormat="1" applyFont="1" applyFill="1"/>
    <xf numFmtId="0" fontId="42" fillId="8" borderId="0" xfId="235" applyFont="1" applyFill="1" applyAlignment="1">
      <alignment horizontal="left" vertical="top" wrapText="1"/>
    </xf>
    <xf numFmtId="2" fontId="42" fillId="8" borderId="0" xfId="235" applyNumberFormat="1" applyFont="1" applyFill="1"/>
    <xf numFmtId="0" fontId="47" fillId="8" borderId="0" xfId="887" applyFont="1" applyFill="1" applyBorder="1" applyProtection="1"/>
    <xf numFmtId="0" fontId="42" fillId="8" borderId="0" xfId="235" applyFont="1" applyFill="1" applyAlignment="1">
      <alignment vertical="top"/>
    </xf>
    <xf numFmtId="173" fontId="42" fillId="8" borderId="0" xfId="235" applyNumberFormat="1" applyFont="1" applyFill="1"/>
    <xf numFmtId="0" fontId="42" fillId="8" borderId="10" xfId="235" applyFont="1" applyFill="1" applyBorder="1"/>
    <xf numFmtId="0" fontId="42" fillId="8" borderId="11" xfId="235" applyFont="1" applyFill="1" applyBorder="1"/>
    <xf numFmtId="173" fontId="42" fillId="8" borderId="12" xfId="235" applyNumberFormat="1" applyFont="1" applyFill="1" applyBorder="1"/>
    <xf numFmtId="0" fontId="43" fillId="8" borderId="0" xfId="235" applyFont="1" applyFill="1" applyAlignment="1">
      <alignment horizontal="right"/>
    </xf>
    <xf numFmtId="174" fontId="42" fillId="8" borderId="0" xfId="235" applyNumberFormat="1" applyFont="1" applyFill="1"/>
    <xf numFmtId="175" fontId="42" fillId="8" borderId="0" xfId="235" applyNumberFormat="1" applyFont="1" applyFill="1"/>
    <xf numFmtId="0" fontId="44" fillId="8" borderId="0" xfId="235" applyFont="1" applyFill="1"/>
    <xf numFmtId="173" fontId="44" fillId="8" borderId="0" xfId="235" applyNumberFormat="1" applyFont="1" applyFill="1"/>
    <xf numFmtId="176" fontId="42" fillId="8" borderId="0" xfId="235" applyNumberFormat="1" applyFont="1" applyFill="1"/>
    <xf numFmtId="0" fontId="42" fillId="8" borderId="0" xfId="235" applyFont="1" applyFill="1" applyAlignment="1">
      <alignment wrapText="1"/>
    </xf>
    <xf numFmtId="177" fontId="42" fillId="8" borderId="0" xfId="235" applyNumberFormat="1" applyFont="1" applyFill="1" applyAlignment="1">
      <alignment horizontal="left"/>
    </xf>
    <xf numFmtId="0" fontId="42" fillId="8" borderId="0" xfId="235" applyFont="1" applyFill="1" applyAlignment="1">
      <alignment horizontal="left"/>
    </xf>
    <xf numFmtId="178" fontId="42" fillId="8" borderId="0" xfId="235" applyNumberFormat="1" applyFont="1" applyFill="1" applyAlignment="1">
      <alignment horizontal="left"/>
    </xf>
    <xf numFmtId="0" fontId="45" fillId="8" borderId="0" xfId="235" applyFont="1" applyFill="1"/>
    <xf numFmtId="0" fontId="42" fillId="8" borderId="0" xfId="235" applyFont="1" applyFill="1" applyAlignment="1">
      <alignment vertical="center"/>
    </xf>
    <xf numFmtId="0" fontId="42" fillId="8" borderId="0" xfId="235" applyFont="1" applyFill="1" applyAlignment="1">
      <alignment vertical="center" wrapText="1"/>
    </xf>
    <xf numFmtId="0" fontId="42" fillId="8" borderId="0" xfId="235" applyFont="1" applyFill="1" applyAlignment="1">
      <alignment horizontal="right" vertical="center"/>
    </xf>
    <xf numFmtId="0" fontId="42" fillId="8" borderId="0" xfId="235" applyFont="1" applyFill="1" applyAlignment="1">
      <alignment horizontal="center" vertical="center"/>
    </xf>
    <xf numFmtId="0" fontId="42" fillId="8" borderId="0" xfId="235" applyFont="1" applyFill="1" applyAlignment="1">
      <alignment horizontal="center" vertical="center" wrapText="1"/>
    </xf>
    <xf numFmtId="182" fontId="46" fillId="9" borderId="14" xfId="235" applyNumberFormat="1" applyFont="1" applyFill="1" applyBorder="1" applyProtection="1">
      <protection locked="0"/>
    </xf>
    <xf numFmtId="184" fontId="46" fillId="9" borderId="14" xfId="235" applyNumberFormat="1" applyFont="1" applyFill="1" applyBorder="1" applyProtection="1">
      <protection locked="0"/>
    </xf>
    <xf numFmtId="186" fontId="46" fillId="9" borderId="14" xfId="235" applyNumberFormat="1" applyFont="1" applyFill="1" applyBorder="1" applyProtection="1">
      <protection locked="0"/>
    </xf>
    <xf numFmtId="0" fontId="6" fillId="12" borderId="0" xfId="1" applyFont="1" applyFill="1" applyAlignment="1">
      <alignment horizontal="left"/>
    </xf>
    <xf numFmtId="0" fontId="36" fillId="0" borderId="0" xfId="1" applyFont="1" applyAlignment="1">
      <alignment horizontal="left"/>
    </xf>
    <xf numFmtId="0" fontId="4" fillId="0" borderId="0" xfId="1" applyFont="1" applyAlignment="1">
      <alignment horizontal="left" wrapText="1"/>
    </xf>
    <xf numFmtId="0" fontId="6" fillId="10" borderId="0" xfId="1" applyFont="1" applyFill="1" applyAlignment="1">
      <alignment horizontal="left"/>
    </xf>
    <xf numFmtId="0" fontId="6" fillId="11" borderId="0" xfId="1" applyFont="1" applyFill="1" applyAlignment="1">
      <alignment horizontal="left"/>
    </xf>
    <xf numFmtId="0" fontId="4" fillId="0" borderId="0" xfId="1" applyFont="1" applyAlignment="1">
      <alignment horizontal="left"/>
    </xf>
    <xf numFmtId="0" fontId="4" fillId="0" borderId="0" xfId="1" applyFont="1" applyAlignment="1">
      <alignment horizontal="left" vertical="top" wrapText="1"/>
    </xf>
    <xf numFmtId="0" fontId="6" fillId="0" borderId="1" xfId="1" applyFont="1" applyBorder="1" applyAlignment="1">
      <alignment horizontal="left"/>
    </xf>
    <xf numFmtId="0" fontId="3" fillId="0" borderId="0" xfId="1" applyFont="1" applyAlignment="1">
      <alignment horizontal="justify" vertical="top" wrapText="1"/>
    </xf>
    <xf numFmtId="0" fontId="2" fillId="0" borderId="0" xfId="1" applyFont="1" applyAlignment="1">
      <alignment horizontal="justify" vertical="top" wrapText="1"/>
    </xf>
    <xf numFmtId="0" fontId="1" fillId="0" borderId="0" xfId="1" applyAlignment="1">
      <alignment horizontal="justify" vertical="top" wrapText="1"/>
    </xf>
    <xf numFmtId="0" fontId="5" fillId="0" borderId="0" xfId="1" applyFont="1" applyAlignment="1">
      <alignment horizontal="left"/>
    </xf>
    <xf numFmtId="0" fontId="6" fillId="0" borderId="0" xfId="1" applyFont="1" applyAlignment="1">
      <alignment horizontal="left"/>
    </xf>
    <xf numFmtId="164" fontId="27" fillId="0" borderId="0" xfId="1" applyNumberFormat="1" applyFont="1" applyAlignment="1">
      <alignment horizontal="right"/>
    </xf>
    <xf numFmtId="164" fontId="27" fillId="0" borderId="1" xfId="1" applyNumberFormat="1" applyFont="1" applyBorder="1" applyAlignment="1">
      <alignment horizontal="right"/>
    </xf>
    <xf numFmtId="0" fontId="1" fillId="0" borderId="0" xfId="1" applyAlignment="1">
      <alignment horizontal="left" vertical="center"/>
    </xf>
    <xf numFmtId="0" fontId="5" fillId="0" borderId="0" xfId="1" applyFont="1" applyAlignment="1">
      <alignment horizontal="left" vertical="center" wrapText="1"/>
    </xf>
    <xf numFmtId="0" fontId="1" fillId="0" borderId="0" xfId="1" applyAlignment="1">
      <alignment horizontal="left"/>
    </xf>
    <xf numFmtId="0" fontId="1" fillId="0" borderId="0" xfId="1" applyAlignment="1">
      <alignment horizontal="left" vertical="top"/>
    </xf>
    <xf numFmtId="0" fontId="14" fillId="0" borderId="0" xfId="1" applyFont="1" applyAlignment="1">
      <alignment horizontal="left" vertical="center" wrapText="1"/>
    </xf>
    <xf numFmtId="0" fontId="39" fillId="8" borderId="0" xfId="235" applyFont="1" applyFill="1" applyAlignment="1">
      <alignment horizontal="center" wrapText="1"/>
    </xf>
    <xf numFmtId="0" fontId="41" fillId="8" borderId="0" xfId="235" applyFont="1" applyFill="1" applyAlignment="1">
      <alignment horizontal="center"/>
    </xf>
    <xf numFmtId="0" fontId="40" fillId="8" borderId="0" xfId="235" quotePrefix="1" applyFont="1" applyFill="1" applyAlignment="1">
      <alignment horizontal="center" wrapText="1"/>
    </xf>
    <xf numFmtId="0" fontId="40" fillId="8" borderId="0" xfId="235" applyFont="1" applyFill="1" applyAlignment="1">
      <alignment horizontal="center" wrapText="1"/>
    </xf>
    <xf numFmtId="0" fontId="42" fillId="8" borderId="0" xfId="235" applyFont="1" applyFill="1" applyAlignment="1">
      <alignment horizontal="left" vertical="top" wrapText="1"/>
    </xf>
    <xf numFmtId="4" fontId="38" fillId="0" borderId="0" xfId="889" applyNumberFormat="1" applyFont="1" applyAlignment="1">
      <alignment vertical="top" wrapText="1"/>
    </xf>
    <xf numFmtId="0" fontId="38" fillId="0" borderId="0" xfId="889" applyFont="1"/>
  </cellXfs>
  <cellStyles count="892">
    <cellStyle name="Comma [0]" xfId="40" xr:uid="{00000000-0005-0000-0000-000000000000}"/>
    <cellStyle name="Comma 2" xfId="208" xr:uid="{00000000-0005-0000-0000-000001000000}"/>
    <cellStyle name="Comma 3" xfId="232" xr:uid="{00000000-0005-0000-0000-000002000000}"/>
    <cellStyle name="Comma0" xfId="209" xr:uid="{00000000-0005-0000-0000-000003000000}"/>
    <cellStyle name="Currency [0]" xfId="41" xr:uid="{00000000-0005-0000-0000-000004000000}"/>
    <cellStyle name="Currency0" xfId="194" xr:uid="{00000000-0005-0000-0000-000005000000}"/>
    <cellStyle name="Date" xfId="228" xr:uid="{00000000-0005-0000-0000-000006000000}"/>
    <cellStyle name="Dobro 2" xfId="874" xr:uid="{00000000-0005-0000-0000-000007000000}"/>
    <cellStyle name="Dobro 3" xfId="887" xr:uid="{D0D92444-2AA2-45B5-931C-5CFD50B92E4C}"/>
    <cellStyle name="Fixed" xfId="210" xr:uid="{00000000-0005-0000-0000-000008000000}"/>
    <cellStyle name="Heading 1 2" xfId="241" xr:uid="{00000000-0005-0000-0000-000009000000}"/>
    <cellStyle name="Heading 2 2" xfId="198" xr:uid="{00000000-0005-0000-0000-00000A000000}"/>
    <cellStyle name="Hiperpovezava 2" xfId="43" xr:uid="{00000000-0005-0000-0000-00000B000000}"/>
    <cellStyle name="Naslov 10" xfId="756" xr:uid="{00000000-0005-0000-0000-00000C000000}"/>
    <cellStyle name="Naslov 11" xfId="762" xr:uid="{00000000-0005-0000-0000-00000D000000}"/>
    <cellStyle name="Naslov 12" xfId="513" xr:uid="{00000000-0005-0000-0000-00000E000000}"/>
    <cellStyle name="Naslov 13" xfId="533" xr:uid="{00000000-0005-0000-0000-00000F000000}"/>
    <cellStyle name="Naslov 14" xfId="681" xr:uid="{00000000-0005-0000-0000-000010000000}"/>
    <cellStyle name="Naslov 15" xfId="815" xr:uid="{00000000-0005-0000-0000-000011000000}"/>
    <cellStyle name="Naslov 16" xfId="621" xr:uid="{00000000-0005-0000-0000-000012000000}"/>
    <cellStyle name="Naslov 17" xfId="632" xr:uid="{00000000-0005-0000-0000-000013000000}"/>
    <cellStyle name="Naslov 18" xfId="788" xr:uid="{00000000-0005-0000-0000-000014000000}"/>
    <cellStyle name="Naslov 19" xfId="547" xr:uid="{00000000-0005-0000-0000-000015000000}"/>
    <cellStyle name="Naslov 20" xfId="864" xr:uid="{00000000-0005-0000-0000-000016000000}"/>
    <cellStyle name="Naslov 21" xfId="610" xr:uid="{00000000-0005-0000-0000-000017000000}"/>
    <cellStyle name="Naslov 22" xfId="629" xr:uid="{00000000-0005-0000-0000-000018000000}"/>
    <cellStyle name="Naslov 23" xfId="826" xr:uid="{00000000-0005-0000-0000-000019000000}"/>
    <cellStyle name="Naslov 24" xfId="856" xr:uid="{00000000-0005-0000-0000-00001A000000}"/>
    <cellStyle name="Naslov 25" xfId="671" xr:uid="{00000000-0005-0000-0000-00001B000000}"/>
    <cellStyle name="Naslov 26" xfId="651" xr:uid="{00000000-0005-0000-0000-00001C000000}"/>
    <cellStyle name="Naslov 27" xfId="828" xr:uid="{00000000-0005-0000-0000-00001D000000}"/>
    <cellStyle name="Naslov 28" xfId="604" xr:uid="{00000000-0005-0000-0000-00001E000000}"/>
    <cellStyle name="Naslov 29" xfId="510" xr:uid="{00000000-0005-0000-0000-00001F000000}"/>
    <cellStyle name="Naslov 30" xfId="611" xr:uid="{00000000-0005-0000-0000-000020000000}"/>
    <cellStyle name="Naslov 31" xfId="863" xr:uid="{00000000-0005-0000-0000-000021000000}"/>
    <cellStyle name="Naslov 32" xfId="538" xr:uid="{00000000-0005-0000-0000-000022000000}"/>
    <cellStyle name="Naslov 33" xfId="641" xr:uid="{00000000-0005-0000-0000-000023000000}"/>
    <cellStyle name="Naslov 34" xfId="528" xr:uid="{00000000-0005-0000-0000-000024000000}"/>
    <cellStyle name="Naslov 35" xfId="530" xr:uid="{00000000-0005-0000-0000-000025000000}"/>
    <cellStyle name="Naslov 36" xfId="630" xr:uid="{00000000-0005-0000-0000-000026000000}"/>
    <cellStyle name="Naslov 37" xfId="774" xr:uid="{00000000-0005-0000-0000-000027000000}"/>
    <cellStyle name="Naslov 38" xfId="703" xr:uid="{00000000-0005-0000-0000-000028000000}"/>
    <cellStyle name="Naslov 39" xfId="561" xr:uid="{00000000-0005-0000-0000-000029000000}"/>
    <cellStyle name="Naslov 5" xfId="617" xr:uid="{00000000-0005-0000-0000-00002A000000}"/>
    <cellStyle name="Naslov 6" xfId="729" xr:uid="{00000000-0005-0000-0000-00002B000000}"/>
    <cellStyle name="Naslov 7" xfId="701" xr:uid="{00000000-0005-0000-0000-00002C000000}"/>
    <cellStyle name="Naslov 8" xfId="580" xr:uid="{00000000-0005-0000-0000-00002D000000}"/>
    <cellStyle name="Naslov 9" xfId="865" xr:uid="{00000000-0005-0000-0000-00002E000000}"/>
    <cellStyle name="naslov2" xfId="37" xr:uid="{00000000-0005-0000-0000-00002F000000}"/>
    <cellStyle name="Navadno" xfId="0" builtinId="0"/>
    <cellStyle name="Navadno 10" xfId="73" xr:uid="{00000000-0005-0000-0000-000031000000}"/>
    <cellStyle name="Navadno 10 2" xfId="789" xr:uid="{00000000-0005-0000-0000-000032000000}"/>
    <cellStyle name="Navadno 100" xfId="723" xr:uid="{00000000-0005-0000-0000-000033000000}"/>
    <cellStyle name="Navadno 101" xfId="858" xr:uid="{00000000-0005-0000-0000-000034000000}"/>
    <cellStyle name="Navadno 102" xfId="736" xr:uid="{00000000-0005-0000-0000-000035000000}"/>
    <cellStyle name="Navadno 103" xfId="829" xr:uid="{00000000-0005-0000-0000-000036000000}"/>
    <cellStyle name="Navadno 104" xfId="656" xr:uid="{00000000-0005-0000-0000-000037000000}"/>
    <cellStyle name="Navadno 105" xfId="696" xr:uid="{00000000-0005-0000-0000-000038000000}"/>
    <cellStyle name="Navadno 106" xfId="532" xr:uid="{00000000-0005-0000-0000-000039000000}"/>
    <cellStyle name="Navadno 107" xfId="525" xr:uid="{00000000-0005-0000-0000-00003A000000}"/>
    <cellStyle name="Navadno 108" xfId="825" xr:uid="{00000000-0005-0000-0000-00003B000000}"/>
    <cellStyle name="Navadno 109" xfId="680" xr:uid="{00000000-0005-0000-0000-00003C000000}"/>
    <cellStyle name="Navadno 11" xfId="72" xr:uid="{00000000-0005-0000-0000-00003D000000}"/>
    <cellStyle name="Navadno 11 2" xfId="619" xr:uid="{00000000-0005-0000-0000-00003E000000}"/>
    <cellStyle name="Navadno 110" xfId="775" xr:uid="{00000000-0005-0000-0000-00003F000000}"/>
    <cellStyle name="Navadno 111" xfId="732" xr:uid="{00000000-0005-0000-0000-000040000000}"/>
    <cellStyle name="Navadno 112" xfId="658" xr:uid="{00000000-0005-0000-0000-000041000000}"/>
    <cellStyle name="Navadno 113" xfId="832" xr:uid="{00000000-0005-0000-0000-000042000000}"/>
    <cellStyle name="Navadno 114" xfId="768" xr:uid="{00000000-0005-0000-0000-000043000000}"/>
    <cellStyle name="Navadno 115" xfId="552" xr:uid="{00000000-0005-0000-0000-000044000000}"/>
    <cellStyle name="Navadno 116" xfId="744" xr:uid="{00000000-0005-0000-0000-000045000000}"/>
    <cellStyle name="Navadno 117" xfId="564" xr:uid="{00000000-0005-0000-0000-000046000000}"/>
    <cellStyle name="Navadno 118" xfId="807" xr:uid="{00000000-0005-0000-0000-000047000000}"/>
    <cellStyle name="Navadno 119" xfId="836" xr:uid="{00000000-0005-0000-0000-000048000000}"/>
    <cellStyle name="Navadno 12" xfId="88" xr:uid="{00000000-0005-0000-0000-000049000000}"/>
    <cellStyle name="Navadno 12 2" xfId="567" xr:uid="{00000000-0005-0000-0000-00004A000000}"/>
    <cellStyle name="Navadno 120" xfId="749" xr:uid="{00000000-0005-0000-0000-00004B000000}"/>
    <cellStyle name="Navadno 121" xfId="655" xr:uid="{00000000-0005-0000-0000-00004C000000}"/>
    <cellStyle name="Navadno 122" xfId="691" xr:uid="{00000000-0005-0000-0000-00004D000000}"/>
    <cellStyle name="Navadno 123" xfId="592" xr:uid="{00000000-0005-0000-0000-00004E000000}"/>
    <cellStyle name="Navadno 124" xfId="730" xr:uid="{00000000-0005-0000-0000-00004F000000}"/>
    <cellStyle name="Navadno 125" xfId="806" xr:uid="{00000000-0005-0000-0000-000050000000}"/>
    <cellStyle name="Navadno 126" xfId="779" xr:uid="{00000000-0005-0000-0000-000051000000}"/>
    <cellStyle name="Navadno 127" xfId="576" xr:uid="{00000000-0005-0000-0000-000052000000}"/>
    <cellStyle name="Navadno 128" xfId="814" xr:uid="{00000000-0005-0000-0000-000053000000}"/>
    <cellStyle name="Navadno 129" xfId="646" xr:uid="{00000000-0005-0000-0000-000054000000}"/>
    <cellStyle name="Navadno 13" xfId="218" xr:uid="{00000000-0005-0000-0000-000055000000}"/>
    <cellStyle name="Navadno 13 2" xfId="704" xr:uid="{00000000-0005-0000-0000-000056000000}"/>
    <cellStyle name="Navadno 130" xfId="624" xr:uid="{00000000-0005-0000-0000-000057000000}"/>
    <cellStyle name="Navadno 131" xfId="583" xr:uid="{00000000-0005-0000-0000-000058000000}"/>
    <cellStyle name="Navadno 132" xfId="633" xr:uid="{00000000-0005-0000-0000-000059000000}"/>
    <cellStyle name="Navadno 133" xfId="808" xr:uid="{00000000-0005-0000-0000-00005A000000}"/>
    <cellStyle name="Navadno 134" xfId="639" xr:uid="{00000000-0005-0000-0000-00005B000000}"/>
    <cellStyle name="Navadno 135" xfId="798" xr:uid="{00000000-0005-0000-0000-00005C000000}"/>
    <cellStyle name="Navadno 136" xfId="765" xr:uid="{00000000-0005-0000-0000-00005D000000}"/>
    <cellStyle name="Navadno 137" xfId="842" xr:uid="{00000000-0005-0000-0000-00005E000000}"/>
    <cellStyle name="Navadno 138" xfId="499" xr:uid="{00000000-0005-0000-0000-00005F000000}"/>
    <cellStyle name="Navadno 139" xfId="853" xr:uid="{00000000-0005-0000-0000-000060000000}"/>
    <cellStyle name="Navadno 14" xfId="74" xr:uid="{00000000-0005-0000-0000-000061000000}"/>
    <cellStyle name="Navadno 14 2" xfId="682" xr:uid="{00000000-0005-0000-0000-000062000000}"/>
    <cellStyle name="Navadno 140" xfId="721" xr:uid="{00000000-0005-0000-0000-000063000000}"/>
    <cellStyle name="Navadno 141" xfId="848" xr:uid="{00000000-0005-0000-0000-000064000000}"/>
    <cellStyle name="Navadno 142" xfId="823" xr:uid="{00000000-0005-0000-0000-000065000000}"/>
    <cellStyle name="Navadno 143" xfId="673" xr:uid="{00000000-0005-0000-0000-000066000000}"/>
    <cellStyle name="Navadno 144" xfId="599" xr:uid="{00000000-0005-0000-0000-000067000000}"/>
    <cellStyle name="Navadno 145" xfId="542" xr:uid="{00000000-0005-0000-0000-000068000000}"/>
    <cellStyle name="Navadno 146" xfId="852" xr:uid="{00000000-0005-0000-0000-000069000000}"/>
    <cellStyle name="Navadno 147" xfId="664" xr:uid="{00000000-0005-0000-0000-00006A000000}"/>
    <cellStyle name="Navadno 148" xfId="578" xr:uid="{00000000-0005-0000-0000-00006B000000}"/>
    <cellStyle name="Navadno 149" xfId="813" xr:uid="{00000000-0005-0000-0000-00006C000000}"/>
    <cellStyle name="Navadno 15" xfId="75" xr:uid="{00000000-0005-0000-0000-00006D000000}"/>
    <cellStyle name="Navadno 15 2" xfId="781" xr:uid="{00000000-0005-0000-0000-00006E000000}"/>
    <cellStyle name="Navadno 150" xfId="792" xr:uid="{00000000-0005-0000-0000-00006F000000}"/>
    <cellStyle name="Navadno 151" xfId="860" xr:uid="{00000000-0005-0000-0000-000070000000}"/>
    <cellStyle name="Navadno 152" xfId="726" xr:uid="{00000000-0005-0000-0000-000071000000}"/>
    <cellStyle name="Navadno 153" xfId="878" xr:uid="{00000000-0005-0000-0000-000072000000}"/>
    <cellStyle name="Navadno 154" xfId="713" xr:uid="{00000000-0005-0000-0000-000073000000}"/>
    <cellStyle name="Navadno 155" xfId="676" xr:uid="{00000000-0005-0000-0000-000074000000}"/>
    <cellStyle name="Navadno 156" xfId="566" xr:uid="{00000000-0005-0000-0000-000075000000}"/>
    <cellStyle name="Navadno 157" xfId="551" xr:uid="{00000000-0005-0000-0000-000076000000}"/>
    <cellStyle name="Navadno 158" xfId="586" xr:uid="{00000000-0005-0000-0000-000077000000}"/>
    <cellStyle name="Navadno 159" xfId="595" xr:uid="{00000000-0005-0000-0000-000078000000}"/>
    <cellStyle name="Navadno 16" xfId="192" xr:uid="{00000000-0005-0000-0000-000079000000}"/>
    <cellStyle name="Navadno 16 2" xfId="541" xr:uid="{00000000-0005-0000-0000-00007A000000}"/>
    <cellStyle name="Navadno 16 2 2" xfId="833" xr:uid="{00000000-0005-0000-0000-00007B000000}"/>
    <cellStyle name="Navadno 160" xfId="568" xr:uid="{00000000-0005-0000-0000-00007C000000}"/>
    <cellStyle name="Navadno 161" xfId="516" xr:uid="{00000000-0005-0000-0000-00007D000000}"/>
    <cellStyle name="Navadno 162" xfId="771" xr:uid="{00000000-0005-0000-0000-00007E000000}"/>
    <cellStyle name="Navadno 163" xfId="665" xr:uid="{00000000-0005-0000-0000-00007F000000}"/>
    <cellStyle name="Navadno 164" xfId="753" xr:uid="{00000000-0005-0000-0000-000080000000}"/>
    <cellStyle name="Navadno 165" xfId="560" xr:uid="{00000000-0005-0000-0000-000081000000}"/>
    <cellStyle name="Navadno 166" xfId="607" xr:uid="{00000000-0005-0000-0000-000082000000}"/>
    <cellStyle name="Navadno 167" xfId="801" xr:uid="{00000000-0005-0000-0000-000083000000}"/>
    <cellStyle name="Navadno 168" xfId="543" xr:uid="{00000000-0005-0000-0000-000084000000}"/>
    <cellStyle name="Navadno 169" xfId="702" xr:uid="{00000000-0005-0000-0000-000085000000}"/>
    <cellStyle name="Navadno 17" xfId="235" xr:uid="{00000000-0005-0000-0000-000086000000}"/>
    <cellStyle name="Navadno 17 2" xfId="746" xr:uid="{00000000-0005-0000-0000-000087000000}"/>
    <cellStyle name="Navadno 17 2 2" xfId="819" xr:uid="{00000000-0005-0000-0000-000088000000}"/>
    <cellStyle name="Navadno 170" xfId="700" xr:uid="{00000000-0005-0000-0000-000089000000}"/>
    <cellStyle name="Navadno 171" xfId="677" xr:uid="{00000000-0005-0000-0000-00008A000000}"/>
    <cellStyle name="Navadno 172" xfId="634" xr:uid="{00000000-0005-0000-0000-00008B000000}"/>
    <cellStyle name="Navadno 173" xfId="544" xr:uid="{00000000-0005-0000-0000-00008C000000}"/>
    <cellStyle name="Navadno 174" xfId="725" xr:uid="{00000000-0005-0000-0000-00008D000000}"/>
    <cellStyle name="Navadno 175" xfId="708" xr:uid="{00000000-0005-0000-0000-00008E000000}"/>
    <cellStyle name="Navadno 176" xfId="508" xr:uid="{00000000-0005-0000-0000-00008F000000}"/>
    <cellStyle name="Navadno 177" xfId="660" xr:uid="{00000000-0005-0000-0000-000090000000}"/>
    <cellStyle name="Navadno 178" xfId="642" xr:uid="{00000000-0005-0000-0000-000091000000}"/>
    <cellStyle name="Navadno 179" xfId="613" xr:uid="{00000000-0005-0000-0000-000092000000}"/>
    <cellStyle name="Navadno 18" xfId="282" xr:uid="{00000000-0005-0000-0000-000093000000}"/>
    <cellStyle name="Navadno 18 2" xfId="685" xr:uid="{00000000-0005-0000-0000-000094000000}"/>
    <cellStyle name="Navadno 18 2 2" xfId="881" xr:uid="{00000000-0005-0000-0000-000095000000}"/>
    <cellStyle name="Navadno 180" xfId="589" xr:uid="{00000000-0005-0000-0000-000096000000}"/>
    <cellStyle name="Navadno 181" xfId="705" xr:uid="{00000000-0005-0000-0000-000097000000}"/>
    <cellStyle name="Navadno 182" xfId="761" xr:uid="{00000000-0005-0000-0000-000098000000}"/>
    <cellStyle name="Navadno 183" xfId="822" xr:uid="{00000000-0005-0000-0000-000099000000}"/>
    <cellStyle name="Navadno 184" xfId="640" xr:uid="{00000000-0005-0000-0000-00009A000000}"/>
    <cellStyle name="Navadno 185" xfId="662" xr:uid="{00000000-0005-0000-0000-00009B000000}"/>
    <cellStyle name="Navadno 186" xfId="678" xr:uid="{00000000-0005-0000-0000-00009C000000}"/>
    <cellStyle name="Navadno 187" xfId="594" xr:uid="{00000000-0005-0000-0000-00009D000000}"/>
    <cellStyle name="Navadno 188" xfId="531" xr:uid="{00000000-0005-0000-0000-00009E000000}"/>
    <cellStyle name="Navadno 189" xfId="841" xr:uid="{00000000-0005-0000-0000-00009F000000}"/>
    <cellStyle name="Navadno 19" xfId="284" xr:uid="{00000000-0005-0000-0000-0000A0000000}"/>
    <cellStyle name="Navadno 19 2" xfId="795" xr:uid="{00000000-0005-0000-0000-0000A1000000}"/>
    <cellStyle name="Navadno 19 2 2" xfId="505" xr:uid="{00000000-0005-0000-0000-0000A2000000}"/>
    <cellStyle name="Navadno 190" xfId="755" xr:uid="{00000000-0005-0000-0000-0000A3000000}"/>
    <cellStyle name="Navadno 191" xfId="803" xr:uid="{00000000-0005-0000-0000-0000A4000000}"/>
    <cellStyle name="Navadno 192" xfId="770" xr:uid="{00000000-0005-0000-0000-0000A5000000}"/>
    <cellStyle name="Navadno 193" xfId="570" xr:uid="{00000000-0005-0000-0000-0000A6000000}"/>
    <cellStyle name="Navadno 194" xfId="855" xr:uid="{00000000-0005-0000-0000-0000A7000000}"/>
    <cellStyle name="Navadno 195" xfId="603" xr:uid="{00000000-0005-0000-0000-0000A8000000}"/>
    <cellStyle name="Navadno 196" xfId="773" xr:uid="{00000000-0005-0000-0000-0000A9000000}"/>
    <cellStyle name="Navadno 197" xfId="840" xr:uid="{00000000-0005-0000-0000-0000AA000000}"/>
    <cellStyle name="Navadno 198" xfId="626" xr:uid="{00000000-0005-0000-0000-0000AB000000}"/>
    <cellStyle name="Navadno 199" xfId="694" xr:uid="{00000000-0005-0000-0000-0000AC000000}"/>
    <cellStyle name="Navadno 2" xfId="1" xr:uid="{00000000-0005-0000-0000-0000AD000000}"/>
    <cellStyle name="Navadno 2 10" xfId="724" xr:uid="{00000000-0005-0000-0000-0000AE000000}"/>
    <cellStyle name="Navadno 2 11" xfId="859" xr:uid="{00000000-0005-0000-0000-0000AF000000}"/>
    <cellStyle name="Navadno 2 12" xfId="751" xr:uid="{00000000-0005-0000-0000-0000B0000000}"/>
    <cellStyle name="Navadno 2 13" xfId="879" xr:uid="{00000000-0005-0000-0000-0000B1000000}"/>
    <cellStyle name="Navadno 2 14" xfId="588" xr:uid="{00000000-0005-0000-0000-0000B2000000}"/>
    <cellStyle name="Navadno 2 15" xfId="605" xr:uid="{00000000-0005-0000-0000-0000B3000000}"/>
    <cellStyle name="Navadno 2 16" xfId="754" xr:uid="{00000000-0005-0000-0000-0000B4000000}"/>
    <cellStyle name="Navadno 2 17" xfId="715" xr:uid="{00000000-0005-0000-0000-0000B5000000}"/>
    <cellStyle name="Navadno 2 18" xfId="776" xr:uid="{00000000-0005-0000-0000-0000B6000000}"/>
    <cellStyle name="Navadno 2 19" xfId="752" xr:uid="{00000000-0005-0000-0000-0000B7000000}"/>
    <cellStyle name="Navadno 2 2" xfId="13" xr:uid="{00000000-0005-0000-0000-0000B8000000}"/>
    <cellStyle name="Navadno 2 2 10" xfId="19" xr:uid="{00000000-0005-0000-0000-0000B9000000}"/>
    <cellStyle name="Navadno 2 2 10 2" xfId="866" xr:uid="{00000000-0005-0000-0000-0000BA000000}"/>
    <cellStyle name="Navadno 2 2 11" xfId="45" xr:uid="{00000000-0005-0000-0000-0000BB000000}"/>
    <cellStyle name="Navadno 2 2 11 10" xfId="392" xr:uid="{00000000-0005-0000-0000-0000BC000000}"/>
    <cellStyle name="Navadno 2 2 11 11" xfId="378" xr:uid="{00000000-0005-0000-0000-0000BD000000}"/>
    <cellStyle name="Navadno 2 2 11 12" xfId="411" xr:uid="{00000000-0005-0000-0000-0000BE000000}"/>
    <cellStyle name="Navadno 2 2 11 13" xfId="429" xr:uid="{00000000-0005-0000-0000-0000BF000000}"/>
    <cellStyle name="Navadno 2 2 11 14" xfId="445" xr:uid="{00000000-0005-0000-0000-0000C0000000}"/>
    <cellStyle name="Navadno 2 2 11 15" xfId="461" xr:uid="{00000000-0005-0000-0000-0000C1000000}"/>
    <cellStyle name="Navadno 2 2 11 2" xfId="59" xr:uid="{00000000-0005-0000-0000-0000C2000000}"/>
    <cellStyle name="Navadno 2 2 11 2 10" xfId="357" xr:uid="{00000000-0005-0000-0000-0000C3000000}"/>
    <cellStyle name="Navadno 2 2 11 2 11" xfId="413" xr:uid="{00000000-0005-0000-0000-0000C4000000}"/>
    <cellStyle name="Navadno 2 2 11 2 12" xfId="431" xr:uid="{00000000-0005-0000-0000-0000C5000000}"/>
    <cellStyle name="Navadno 2 2 11 2 13" xfId="447" xr:uid="{00000000-0005-0000-0000-0000C6000000}"/>
    <cellStyle name="Navadno 2 2 11 2 14" xfId="464" xr:uid="{00000000-0005-0000-0000-0000C7000000}"/>
    <cellStyle name="Navadno 2 2 11 2 15" xfId="476" xr:uid="{00000000-0005-0000-0000-0000C8000000}"/>
    <cellStyle name="Navadno 2 2 11 2 2" xfId="66" xr:uid="{00000000-0005-0000-0000-0000C9000000}"/>
    <cellStyle name="Navadno 2 2 11 2 2 2" xfId="264" xr:uid="{00000000-0005-0000-0000-0000CA000000}"/>
    <cellStyle name="Navadno 2 2 11 2 2 2 2" xfId="269" xr:uid="{00000000-0005-0000-0000-0000CB000000}"/>
    <cellStyle name="Navadno 2 2 11 2 3" xfId="112" xr:uid="{00000000-0005-0000-0000-0000CC000000}"/>
    <cellStyle name="Navadno 2 2 11 2 4" xfId="123" xr:uid="{00000000-0005-0000-0000-0000CD000000}"/>
    <cellStyle name="Navadno 2 2 11 2 5" xfId="153" xr:uid="{00000000-0005-0000-0000-0000CE000000}"/>
    <cellStyle name="Navadno 2 2 11 2 6" xfId="163" xr:uid="{00000000-0005-0000-0000-0000CF000000}"/>
    <cellStyle name="Navadno 2 2 11 2 7" xfId="183" xr:uid="{00000000-0005-0000-0000-0000D0000000}"/>
    <cellStyle name="Navadno 2 2 11 2 8" xfId="236" xr:uid="{00000000-0005-0000-0000-0000D1000000}"/>
    <cellStyle name="Navadno 2 2 11 2 9" xfId="234" xr:uid="{00000000-0005-0000-0000-0000D2000000}"/>
    <cellStyle name="Navadno 2 2 11 3" xfId="107" xr:uid="{00000000-0005-0000-0000-0000D3000000}"/>
    <cellStyle name="Navadno 2 2 11 3 2" xfId="250" xr:uid="{00000000-0005-0000-0000-0000D4000000}"/>
    <cellStyle name="Navadno 2 2 11 4" xfId="101" xr:uid="{00000000-0005-0000-0000-0000D5000000}"/>
    <cellStyle name="Navadno 2 2 11 5" xfId="148" xr:uid="{00000000-0005-0000-0000-0000D6000000}"/>
    <cellStyle name="Navadno 2 2 11 6" xfId="132" xr:uid="{00000000-0005-0000-0000-0000D7000000}"/>
    <cellStyle name="Navadno 2 2 11 7" xfId="178" xr:uid="{00000000-0005-0000-0000-0000D8000000}"/>
    <cellStyle name="Navadno 2 2 11 8" xfId="225" xr:uid="{00000000-0005-0000-0000-0000D9000000}"/>
    <cellStyle name="Navadno 2 2 11 9" xfId="200" xr:uid="{00000000-0005-0000-0000-0000DA000000}"/>
    <cellStyle name="Navadno 2 2 12" xfId="50" xr:uid="{00000000-0005-0000-0000-0000DB000000}"/>
    <cellStyle name="Navadno 2 2 12 10" xfId="371" xr:uid="{00000000-0005-0000-0000-0000DC000000}"/>
    <cellStyle name="Navadno 2 2 12 11" xfId="397" xr:uid="{00000000-0005-0000-0000-0000DD000000}"/>
    <cellStyle name="Navadno 2 2 12 12" xfId="361" xr:uid="{00000000-0005-0000-0000-0000DE000000}"/>
    <cellStyle name="Navadno 2 2 12 13" xfId="356" xr:uid="{00000000-0005-0000-0000-0000DF000000}"/>
    <cellStyle name="Navadno 2 2 12 14" xfId="419" xr:uid="{00000000-0005-0000-0000-0000E0000000}"/>
    <cellStyle name="Navadno 2 2 12 15" xfId="436" xr:uid="{00000000-0005-0000-0000-0000E1000000}"/>
    <cellStyle name="Navadno 2 2 12 2" xfId="54" xr:uid="{00000000-0005-0000-0000-0000E2000000}"/>
    <cellStyle name="Navadno 2 2 12 2 2" xfId="255" xr:uid="{00000000-0005-0000-0000-0000E3000000}"/>
    <cellStyle name="Navadno 2 2 12 2 2 2" xfId="259" xr:uid="{00000000-0005-0000-0000-0000E4000000}"/>
    <cellStyle name="Navadno 2 2 12 3" xfId="102" xr:uid="{00000000-0005-0000-0000-0000E5000000}"/>
    <cellStyle name="Navadno 2 2 12 4" xfId="96" xr:uid="{00000000-0005-0000-0000-0000E6000000}"/>
    <cellStyle name="Navadno 2 2 12 5" xfId="143" xr:uid="{00000000-0005-0000-0000-0000E7000000}"/>
    <cellStyle name="Navadno 2 2 12 6" xfId="140" xr:uid="{00000000-0005-0000-0000-0000E8000000}"/>
    <cellStyle name="Navadno 2 2 12 7" xfId="173" xr:uid="{00000000-0005-0000-0000-0000E9000000}"/>
    <cellStyle name="Navadno 2 2 12 8" xfId="220" xr:uid="{00000000-0005-0000-0000-0000EA000000}"/>
    <cellStyle name="Navadno 2 2 12 9" xfId="205" xr:uid="{00000000-0005-0000-0000-0000EB000000}"/>
    <cellStyle name="Navadno 2 2 13" xfId="76" xr:uid="{00000000-0005-0000-0000-0000EC000000}"/>
    <cellStyle name="Navadno 2 2 13 2" xfId="867" xr:uid="{00000000-0005-0000-0000-0000ED000000}"/>
    <cellStyle name="Navadno 2 2 14" xfId="77" xr:uid="{00000000-0005-0000-0000-0000EE000000}"/>
    <cellStyle name="Navadno 2 2 14 2" xfId="245" xr:uid="{00000000-0005-0000-0000-0000EF000000}"/>
    <cellStyle name="Navadno 2 2 14 2 2" xfId="274" xr:uid="{00000000-0005-0000-0000-0000F0000000}"/>
    <cellStyle name="Navadno 2 2 15" xfId="78" xr:uid="{00000000-0005-0000-0000-0000F1000000}"/>
    <cellStyle name="Navadno 2 2 16" xfId="89" xr:uid="{00000000-0005-0000-0000-0000F2000000}"/>
    <cellStyle name="Navadno 2 2 16 2" xfId="276" xr:uid="{00000000-0005-0000-0000-0000F3000000}"/>
    <cellStyle name="Navadno 2 2 17" xfId="98" xr:uid="{00000000-0005-0000-0000-0000F4000000}"/>
    <cellStyle name="Navadno 2 2 18" xfId="128" xr:uid="{00000000-0005-0000-0000-0000F5000000}"/>
    <cellStyle name="Navadno 2 2 19" xfId="139" xr:uid="{00000000-0005-0000-0000-0000F6000000}"/>
    <cellStyle name="Navadno 2 2 2" xfId="20" xr:uid="{00000000-0005-0000-0000-0000F7000000}"/>
    <cellStyle name="Navadno 2 2 20" xfId="168" xr:uid="{00000000-0005-0000-0000-0000F8000000}"/>
    <cellStyle name="Navadno 2 2 21" xfId="197" xr:uid="{00000000-0005-0000-0000-0000F9000000}"/>
    <cellStyle name="Navadno 2 2 22" xfId="213" xr:uid="{00000000-0005-0000-0000-0000FA000000}"/>
    <cellStyle name="Navadno 2 2 23" xfId="345" xr:uid="{00000000-0005-0000-0000-0000FB000000}"/>
    <cellStyle name="Navadno 2 2 24" xfId="352" xr:uid="{00000000-0005-0000-0000-0000FC000000}"/>
    <cellStyle name="Navadno 2 2 25" xfId="349" xr:uid="{00000000-0005-0000-0000-0000FD000000}"/>
    <cellStyle name="Navadno 2 2 26" xfId="383" xr:uid="{00000000-0005-0000-0000-0000FE000000}"/>
    <cellStyle name="Navadno 2 2 27" xfId="354" xr:uid="{00000000-0005-0000-0000-0000FF000000}"/>
    <cellStyle name="Navadno 2 2 28" xfId="348" xr:uid="{00000000-0005-0000-0000-000000010000}"/>
    <cellStyle name="Navadno 2 2 29" xfId="384" xr:uid="{00000000-0005-0000-0000-000001010000}"/>
    <cellStyle name="Navadno 2 2 3" xfId="21" xr:uid="{00000000-0005-0000-0000-000002010000}"/>
    <cellStyle name="Navadno 2 2 30" xfId="481" xr:uid="{00000000-0005-0000-0000-000003010000}"/>
    <cellStyle name="Navadno 2 2 31" xfId="454" xr:uid="{00000000-0005-0000-0000-000004010000}"/>
    <cellStyle name="Navadno 2 2 4" xfId="22" xr:uid="{00000000-0005-0000-0000-000005010000}"/>
    <cellStyle name="Navadno 2 2 5" xfId="23" xr:uid="{00000000-0005-0000-0000-000006010000}"/>
    <cellStyle name="Navadno 2 2 6" xfId="24" xr:uid="{00000000-0005-0000-0000-000007010000}"/>
    <cellStyle name="Navadno 2 2 7" xfId="25" xr:uid="{00000000-0005-0000-0000-000008010000}"/>
    <cellStyle name="Navadno 2 2 8" xfId="26" xr:uid="{00000000-0005-0000-0000-000009010000}"/>
    <cellStyle name="Navadno 2 2 9" xfId="27" xr:uid="{00000000-0005-0000-0000-00000A010000}"/>
    <cellStyle name="Navadno 2 20" xfId="699" xr:uid="{00000000-0005-0000-0000-00000B010000}"/>
    <cellStyle name="Navadno 2 21" xfId="831" xr:uid="{00000000-0005-0000-0000-00000C010000}"/>
    <cellStyle name="Navadno 2 22" xfId="559" xr:uid="{00000000-0005-0000-0000-00000D010000}"/>
    <cellStyle name="Navadno 2 23" xfId="759" xr:uid="{00000000-0005-0000-0000-00000E010000}"/>
    <cellStyle name="Navadno 2 24" xfId="557" xr:uid="{00000000-0005-0000-0000-00000F010000}"/>
    <cellStyle name="Navadno 2 25" xfId="504" xr:uid="{00000000-0005-0000-0000-000010010000}"/>
    <cellStyle name="Navadno 2 26" xfId="522" xr:uid="{00000000-0005-0000-0000-000011010000}"/>
    <cellStyle name="Navadno 2 27" xfId="835" xr:uid="{00000000-0005-0000-0000-000012010000}"/>
    <cellStyle name="Navadno 2 28" xfId="689" xr:uid="{00000000-0005-0000-0000-000013010000}"/>
    <cellStyle name="Navadno 2 29" xfId="668" xr:uid="{00000000-0005-0000-0000-000014010000}"/>
    <cellStyle name="Navadno 2 3" xfId="188" xr:uid="{00000000-0005-0000-0000-000015010000}"/>
    <cellStyle name="Navadno 2 3 2" xfId="579" xr:uid="{00000000-0005-0000-0000-000016010000}"/>
    <cellStyle name="Navadno 2 30" xfId="537" xr:uid="{00000000-0005-0000-0000-000017010000}"/>
    <cellStyle name="Navadno 2 31" xfId="527" xr:uid="{00000000-0005-0000-0000-000018010000}"/>
    <cellStyle name="Navadno 2 32" xfId="590" xr:uid="{00000000-0005-0000-0000-000019010000}"/>
    <cellStyle name="Navadno 2 33" xfId="722" xr:uid="{00000000-0005-0000-0000-00001A010000}"/>
    <cellStyle name="Navadno 2 34" xfId="523" xr:uid="{00000000-0005-0000-0000-00001B010000}"/>
    <cellStyle name="Navadno 2 35" xfId="809" xr:uid="{00000000-0005-0000-0000-00001C010000}"/>
    <cellStyle name="Navadno 2 36" xfId="606" xr:uid="{00000000-0005-0000-0000-00001D010000}"/>
    <cellStyle name="Navadno 2 4" xfId="189" xr:uid="{00000000-0005-0000-0000-00001E010000}"/>
    <cellStyle name="Navadno 2 4 2" xfId="690" xr:uid="{00000000-0005-0000-0000-00001F010000}"/>
    <cellStyle name="Navadno 2 5" xfId="489" xr:uid="{00000000-0005-0000-0000-000020010000}"/>
    <cellStyle name="Navadno 2 5 2" xfId="498" xr:uid="{00000000-0005-0000-0000-000021010000}"/>
    <cellStyle name="Navadno 2 6" xfId="493" xr:uid="{00000000-0005-0000-0000-000022010000}"/>
    <cellStyle name="Navadno 2 6 2" xfId="648" xr:uid="{00000000-0005-0000-0000-000023010000}"/>
    <cellStyle name="Navadno 2 7" xfId="492" xr:uid="{00000000-0005-0000-0000-000024010000}"/>
    <cellStyle name="Navadno 2 7 2" xfId="794" xr:uid="{00000000-0005-0000-0000-000025010000}"/>
    <cellStyle name="Navadno 2 8" xfId="834" xr:uid="{00000000-0005-0000-0000-000026010000}"/>
    <cellStyle name="Navadno 2 9" xfId="526" xr:uid="{00000000-0005-0000-0000-000027010000}"/>
    <cellStyle name="Navadno 20" xfId="286" xr:uid="{00000000-0005-0000-0000-000028010000}"/>
    <cellStyle name="Navadno 20 2" xfId="740" xr:uid="{00000000-0005-0000-0000-000029010000}"/>
    <cellStyle name="Navadno 20 2 2" xfId="614" xr:uid="{00000000-0005-0000-0000-00002A010000}"/>
    <cellStyle name="Navadno 200" xfId="534" xr:uid="{00000000-0005-0000-0000-00002B010000}"/>
    <cellStyle name="Navadno 201" xfId="623" xr:uid="{00000000-0005-0000-0000-00002C010000}"/>
    <cellStyle name="Navadno 202" xfId="518" xr:uid="{00000000-0005-0000-0000-00002D010000}"/>
    <cellStyle name="Navadno 203" xfId="591" xr:uid="{00000000-0005-0000-0000-00002E010000}"/>
    <cellStyle name="Navadno 204" xfId="785" xr:uid="{00000000-0005-0000-0000-00002F010000}"/>
    <cellStyle name="Navadno 205" xfId="597" xr:uid="{00000000-0005-0000-0000-000030010000}"/>
    <cellStyle name="Navadno 206" xfId="643" xr:uid="{00000000-0005-0000-0000-000031010000}"/>
    <cellStyle name="Navadno 207" xfId="602" xr:uid="{00000000-0005-0000-0000-000032010000}"/>
    <cellStyle name="Navadno 208" xfId="501" xr:uid="{00000000-0005-0000-0000-000033010000}"/>
    <cellStyle name="Navadno 209" xfId="882" xr:uid="{00000000-0005-0000-0000-000034010000}"/>
    <cellStyle name="Navadno 21" xfId="287" xr:uid="{00000000-0005-0000-0000-000035010000}"/>
    <cellStyle name="Navadno 21 2" xfId="647" xr:uid="{00000000-0005-0000-0000-000036010000}"/>
    <cellStyle name="Navadno 21 2 2" xfId="600" xr:uid="{00000000-0005-0000-0000-000037010000}"/>
    <cellStyle name="Navadno 210" xfId="849" xr:uid="{00000000-0005-0000-0000-000038010000}"/>
    <cellStyle name="Navadno 211" xfId="745" xr:uid="{00000000-0005-0000-0000-000039010000}"/>
    <cellStyle name="Navadno 212" xfId="596" xr:uid="{00000000-0005-0000-0000-00003A010000}"/>
    <cellStyle name="Navadno 213" xfId="509" xr:uid="{00000000-0005-0000-0000-00003B010000}"/>
    <cellStyle name="Navadno 214" xfId="675" xr:uid="{00000000-0005-0000-0000-00003C010000}"/>
    <cellStyle name="Navadno 215" xfId="620" xr:uid="{00000000-0005-0000-0000-00003D010000}"/>
    <cellStyle name="Navadno 216" xfId="529" xr:uid="{00000000-0005-0000-0000-00003E010000}"/>
    <cellStyle name="Navadno 217" xfId="763" xr:uid="{00000000-0005-0000-0000-00003F010000}"/>
    <cellStyle name="Navadno 218" xfId="706" xr:uid="{00000000-0005-0000-0000-000040010000}"/>
    <cellStyle name="Navadno 219" xfId="539" xr:uid="{00000000-0005-0000-0000-000041010000}"/>
    <cellStyle name="Navadno 22" xfId="291" xr:uid="{00000000-0005-0000-0000-000042010000}"/>
    <cellStyle name="Navadno 22 2" xfId="861" xr:uid="{00000000-0005-0000-0000-000043010000}"/>
    <cellStyle name="Navadno 22 2 2" xfId="679" xr:uid="{00000000-0005-0000-0000-000044010000}"/>
    <cellStyle name="Navadno 220" xfId="622" xr:uid="{00000000-0005-0000-0000-000045010000}"/>
    <cellStyle name="Navadno 221" xfId="521" xr:uid="{00000000-0005-0000-0000-000046010000}"/>
    <cellStyle name="Navadno 222" xfId="760" xr:uid="{00000000-0005-0000-0000-000047010000}"/>
    <cellStyle name="Navadno 223" xfId="601" xr:uid="{00000000-0005-0000-0000-000048010000}"/>
    <cellStyle name="Navadno 224" xfId="787" xr:uid="{00000000-0005-0000-0000-000049010000}"/>
    <cellStyle name="Navadno 225" xfId="627" xr:uid="{00000000-0005-0000-0000-00004A010000}"/>
    <cellStyle name="Navadno 226" xfId="650" xr:uid="{00000000-0005-0000-0000-00004B010000}"/>
    <cellStyle name="Navadno 227" xfId="536" xr:uid="{00000000-0005-0000-0000-00004C010000}"/>
    <cellStyle name="Navadno 228" xfId="636" xr:uid="{00000000-0005-0000-0000-00004D010000}"/>
    <cellStyle name="Navadno 229" xfId="692" xr:uid="{00000000-0005-0000-0000-00004E010000}"/>
    <cellStyle name="Navadno 23" xfId="871" xr:uid="{00000000-0005-0000-0000-00004F010000}"/>
    <cellStyle name="Navadno 23 2" xfId="883" xr:uid="{00000000-0005-0000-0000-000050010000}"/>
    <cellStyle name="Navadno 23 2 2" xfId="608" xr:uid="{00000000-0005-0000-0000-000051010000}"/>
    <cellStyle name="Navadno 23 3" xfId="741" xr:uid="{00000000-0005-0000-0000-000052010000}"/>
    <cellStyle name="Navadno 23 4" xfId="790" xr:uid="{00000000-0005-0000-0000-000053010000}"/>
    <cellStyle name="Navadno 230" xfId="669" xr:uid="{00000000-0005-0000-0000-000054010000}"/>
    <cellStyle name="Navadno 231" xfId="503" xr:uid="{00000000-0005-0000-0000-000055010000}"/>
    <cellStyle name="Navadno 232" xfId="716" xr:uid="{00000000-0005-0000-0000-000056010000}"/>
    <cellStyle name="Navadno 233" xfId="810" xr:uid="{00000000-0005-0000-0000-000057010000}"/>
    <cellStyle name="Navadno 234" xfId="804" xr:uid="{00000000-0005-0000-0000-000058010000}"/>
    <cellStyle name="Navadno 235" xfId="847" xr:uid="{00000000-0005-0000-0000-000059010000}"/>
    <cellStyle name="Navadno 236" xfId="587" xr:uid="{00000000-0005-0000-0000-00005A010000}"/>
    <cellStyle name="Navadno 237" xfId="661" xr:uid="{00000000-0005-0000-0000-00005B010000}"/>
    <cellStyle name="Navadno 238" xfId="697" xr:uid="{00000000-0005-0000-0000-00005C010000}"/>
    <cellStyle name="Navadno 239" xfId="512" xr:uid="{00000000-0005-0000-0000-00005D010000}"/>
    <cellStyle name="Navadno 24" xfId="289" xr:uid="{00000000-0005-0000-0000-00005E010000}"/>
    <cellStyle name="Navadno 24 2" xfId="769" xr:uid="{00000000-0005-0000-0000-00005F010000}"/>
    <cellStyle name="Navadno 24 2 2" xfId="784" xr:uid="{00000000-0005-0000-0000-000060010000}"/>
    <cellStyle name="Navadno 240" xfId="838" xr:uid="{00000000-0005-0000-0000-000061010000}"/>
    <cellStyle name="Navadno 241" xfId="649" xr:uid="{00000000-0005-0000-0000-000062010000}"/>
    <cellStyle name="Navadno 242" xfId="684" xr:uid="{00000000-0005-0000-0000-000063010000}"/>
    <cellStyle name="Navadno 243" xfId="876" xr:uid="{00000000-0005-0000-0000-000064010000}"/>
    <cellStyle name="Navadno 244" xfId="846" xr:uid="{00000000-0005-0000-0000-000065010000}"/>
    <cellStyle name="Navadno 245" xfId="609" xr:uid="{00000000-0005-0000-0000-000066010000}"/>
    <cellStyle name="Navadno 246" xfId="827" xr:uid="{00000000-0005-0000-0000-000067010000}"/>
    <cellStyle name="Navadno 247" xfId="674" xr:uid="{00000000-0005-0000-0000-000068010000}"/>
    <cellStyle name="Navadno 248" xfId="520" xr:uid="{00000000-0005-0000-0000-000069010000}"/>
    <cellStyle name="Navadno 249" xfId="585" xr:uid="{00000000-0005-0000-0000-00006A010000}"/>
    <cellStyle name="Navadno 25" xfId="294" xr:uid="{00000000-0005-0000-0000-00006B010000}"/>
    <cellStyle name="Navadno 25 2" xfId="783" xr:uid="{00000000-0005-0000-0000-00006C010000}"/>
    <cellStyle name="Navadno 25 2 2" xfId="575" xr:uid="{00000000-0005-0000-0000-00006D010000}"/>
    <cellStyle name="Navadno 250" xfId="805" xr:uid="{00000000-0005-0000-0000-00006E010000}"/>
    <cellStyle name="Navadno 251" xfId="728" xr:uid="{00000000-0005-0000-0000-00006F010000}"/>
    <cellStyle name="Navadno 252" xfId="657" xr:uid="{00000000-0005-0000-0000-000070010000}"/>
    <cellStyle name="Navadno 253" xfId="515" xr:uid="{00000000-0005-0000-0000-000071010000}"/>
    <cellStyle name="Navadno 254" xfId="799" xr:uid="{00000000-0005-0000-0000-000072010000}"/>
    <cellStyle name="Navadno 255" xfId="845" xr:uid="{00000000-0005-0000-0000-000073010000}"/>
    <cellStyle name="Navadno 256" xfId="889" xr:uid="{5D4F30B8-625B-4FEC-9F0E-F162808F6B3D}"/>
    <cellStyle name="Navadno 26" xfId="296" xr:uid="{00000000-0005-0000-0000-000074010000}"/>
    <cellStyle name="Navadno 26 2" xfId="843" xr:uid="{00000000-0005-0000-0000-000075010000}"/>
    <cellStyle name="Navadno 26 2 2" xfId="772" xr:uid="{00000000-0005-0000-0000-000076010000}"/>
    <cellStyle name="Navadno 27" xfId="299" xr:uid="{00000000-0005-0000-0000-000077010000}"/>
    <cellStyle name="Navadno 27 2" xfId="635" xr:uid="{00000000-0005-0000-0000-000078010000}"/>
    <cellStyle name="Navadno 27 2 2" xfId="857" xr:uid="{00000000-0005-0000-0000-000079010000}"/>
    <cellStyle name="Navadno 28" xfId="301" xr:uid="{00000000-0005-0000-0000-00007A010000}"/>
    <cellStyle name="Navadno 28 2" xfId="851" xr:uid="{00000000-0005-0000-0000-00007B010000}"/>
    <cellStyle name="Navadno 28 2 2" xfId="812" xr:uid="{00000000-0005-0000-0000-00007C010000}"/>
    <cellStyle name="Navadno 29" xfId="303" xr:uid="{00000000-0005-0000-0000-00007D010000}"/>
    <cellStyle name="Navadno 29 2" xfId="555" xr:uid="{00000000-0005-0000-0000-00007E010000}"/>
    <cellStyle name="Navadno 29 2 2" xfId="644" xr:uid="{00000000-0005-0000-0000-00007F010000}"/>
    <cellStyle name="Navadno 3" xfId="2" xr:uid="{00000000-0005-0000-0000-000080010000}"/>
    <cellStyle name="Navadno 30" xfId="305" xr:uid="{00000000-0005-0000-0000-000081010000}"/>
    <cellStyle name="Navadno 30 2" xfId="839" xr:uid="{00000000-0005-0000-0000-000082010000}"/>
    <cellStyle name="Navadno 30 2 2" xfId="719" xr:uid="{00000000-0005-0000-0000-000083010000}"/>
    <cellStyle name="Navadno 31" xfId="307" xr:uid="{00000000-0005-0000-0000-000084010000}"/>
    <cellStyle name="Navadno 31 2" xfId="791" xr:uid="{00000000-0005-0000-0000-000085010000}"/>
    <cellStyle name="Navadno 31 2 2" xfId="507" xr:uid="{00000000-0005-0000-0000-000086010000}"/>
    <cellStyle name="Navadno 32" xfId="309" xr:uid="{00000000-0005-0000-0000-000087010000}"/>
    <cellStyle name="Navadno 32 2" xfId="742" xr:uid="{00000000-0005-0000-0000-000088010000}"/>
    <cellStyle name="Navadno 32 2 2" xfId="645" xr:uid="{00000000-0005-0000-0000-000089010000}"/>
    <cellStyle name="Navadno 33" xfId="311" xr:uid="{00000000-0005-0000-0000-00008A010000}"/>
    <cellStyle name="Navadno 33 2" xfId="735" xr:uid="{00000000-0005-0000-0000-00008B010000}"/>
    <cellStyle name="Navadno 33 2 2" xfId="714" xr:uid="{00000000-0005-0000-0000-00008C010000}"/>
    <cellStyle name="Navadno 34" xfId="313" xr:uid="{00000000-0005-0000-0000-00008D010000}"/>
    <cellStyle name="Navadno 34 2" xfId="800" xr:uid="{00000000-0005-0000-0000-00008E010000}"/>
    <cellStyle name="Navadno 34 2 2" xfId="519" xr:uid="{00000000-0005-0000-0000-00008F010000}"/>
    <cellStyle name="Navadno 35" xfId="315" xr:uid="{00000000-0005-0000-0000-000090010000}"/>
    <cellStyle name="Navadno 35 2" xfId="718" xr:uid="{00000000-0005-0000-0000-000091010000}"/>
    <cellStyle name="Navadno 36" xfId="317" xr:uid="{00000000-0005-0000-0000-000092010000}"/>
    <cellStyle name="Navadno 36 2" xfId="884" xr:uid="{00000000-0005-0000-0000-000093010000}"/>
    <cellStyle name="Navadno 36 2 2" xfId="545" xr:uid="{00000000-0005-0000-0000-000094010000}"/>
    <cellStyle name="Navadno 37" xfId="319" xr:uid="{00000000-0005-0000-0000-000095010000}"/>
    <cellStyle name="Navadno 37 2" xfId="711" xr:uid="{00000000-0005-0000-0000-000096010000}"/>
    <cellStyle name="Navadno 37 2 2" xfId="862" xr:uid="{00000000-0005-0000-0000-000097010000}"/>
    <cellStyle name="Navadno 38" xfId="321" xr:uid="{00000000-0005-0000-0000-000098010000}"/>
    <cellStyle name="Navadno 38 2" xfId="573" xr:uid="{00000000-0005-0000-0000-000099010000}"/>
    <cellStyle name="Navadno 39" xfId="323" xr:uid="{00000000-0005-0000-0000-00009A010000}"/>
    <cellStyle name="Navadno 39 2" xfId="707" xr:uid="{00000000-0005-0000-0000-00009B010000}"/>
    <cellStyle name="Navadno 4" xfId="4" xr:uid="{00000000-0005-0000-0000-00009C010000}"/>
    <cellStyle name="Navadno 40" xfId="325" xr:uid="{00000000-0005-0000-0000-00009D010000}"/>
    <cellStyle name="Navadno 40 2" xfId="780" xr:uid="{00000000-0005-0000-0000-00009E010000}"/>
    <cellStyle name="Navadno 41" xfId="326" xr:uid="{00000000-0005-0000-0000-00009F010000}"/>
    <cellStyle name="Navadno 41 2" xfId="695" xr:uid="{00000000-0005-0000-0000-0000A0010000}"/>
    <cellStyle name="Navadno 42" xfId="328" xr:uid="{00000000-0005-0000-0000-0000A1010000}"/>
    <cellStyle name="Navadno 42 2" xfId="672" xr:uid="{00000000-0005-0000-0000-0000A2010000}"/>
    <cellStyle name="Navadno 43" xfId="331" xr:uid="{00000000-0005-0000-0000-0000A3010000}"/>
    <cellStyle name="Navadno 43 2" xfId="535" xr:uid="{00000000-0005-0000-0000-0000A4010000}"/>
    <cellStyle name="Navadno 44" xfId="766" xr:uid="{00000000-0005-0000-0000-0000A5010000}"/>
    <cellStyle name="Navadno 45" xfId="734" xr:uid="{00000000-0005-0000-0000-0000A6010000}"/>
    <cellStyle name="Navadno 46" xfId="571" xr:uid="{00000000-0005-0000-0000-0000A7010000}"/>
    <cellStyle name="Navadno 47" xfId="767" xr:uid="{00000000-0005-0000-0000-0000A8010000}"/>
    <cellStyle name="Navadno 48" xfId="549" xr:uid="{00000000-0005-0000-0000-0000A9010000}"/>
    <cellStyle name="Navadno 49" xfId="821" xr:uid="{00000000-0005-0000-0000-0000AA010000}"/>
    <cellStyle name="Navadno 5" xfId="9" xr:uid="{00000000-0005-0000-0000-0000AB010000}"/>
    <cellStyle name="Navadno 5 10" xfId="169" xr:uid="{00000000-0005-0000-0000-0000AC010000}"/>
    <cellStyle name="Navadno 5 11" xfId="195" xr:uid="{00000000-0005-0000-0000-0000AD010000}"/>
    <cellStyle name="Navadno 5 12" xfId="212" xr:uid="{00000000-0005-0000-0000-0000AE010000}"/>
    <cellStyle name="Navadno 5 13" xfId="347" xr:uid="{00000000-0005-0000-0000-0000AF010000}"/>
    <cellStyle name="Navadno 5 14" xfId="385" xr:uid="{00000000-0005-0000-0000-0000B0010000}"/>
    <cellStyle name="Navadno 5 15" xfId="333" xr:uid="{00000000-0005-0000-0000-0000B1010000}"/>
    <cellStyle name="Navadno 5 16" xfId="351" xr:uid="{00000000-0005-0000-0000-0000B2010000}"/>
    <cellStyle name="Navadno 5 17" xfId="364" xr:uid="{00000000-0005-0000-0000-0000B3010000}"/>
    <cellStyle name="Navadno 5 18" xfId="367" xr:uid="{00000000-0005-0000-0000-0000B4010000}"/>
    <cellStyle name="Navadno 5 19" xfId="375" xr:uid="{00000000-0005-0000-0000-0000B5010000}"/>
    <cellStyle name="Navadno 5 2" xfId="17" xr:uid="{00000000-0005-0000-0000-0000B6010000}"/>
    <cellStyle name="Navadno 5 2 10" xfId="217" xr:uid="{00000000-0005-0000-0000-0000B7010000}"/>
    <cellStyle name="Navadno 5 2 11" xfId="368" xr:uid="{00000000-0005-0000-0000-0000B8010000}"/>
    <cellStyle name="Navadno 5 2 12" xfId="335" xr:uid="{00000000-0005-0000-0000-0000B9010000}"/>
    <cellStyle name="Navadno 5 2 13" xfId="382" xr:uid="{00000000-0005-0000-0000-0000BA010000}"/>
    <cellStyle name="Navadno 5 2 14" xfId="353" xr:uid="{00000000-0005-0000-0000-0000BB010000}"/>
    <cellStyle name="Navadno 5 2 15" xfId="379" xr:uid="{00000000-0005-0000-0000-0000BC010000}"/>
    <cellStyle name="Navadno 5 2 16" xfId="399" xr:uid="{00000000-0005-0000-0000-0000BD010000}"/>
    <cellStyle name="Navadno 5 2 17" xfId="370" xr:uid="{00000000-0005-0000-0000-0000BE010000}"/>
    <cellStyle name="Navadno 5 2 18" xfId="462" xr:uid="{00000000-0005-0000-0000-0000BF010000}"/>
    <cellStyle name="Navadno 5 2 19" xfId="486" xr:uid="{00000000-0005-0000-0000-0000C0010000}"/>
    <cellStyle name="Navadno 5 2 2" xfId="51" xr:uid="{00000000-0005-0000-0000-0000C1010000}"/>
    <cellStyle name="Navadno 5 2 2 10" xfId="391" xr:uid="{00000000-0005-0000-0000-0000C2010000}"/>
    <cellStyle name="Navadno 5 2 2 11" xfId="372" xr:uid="{00000000-0005-0000-0000-0000C3010000}"/>
    <cellStyle name="Navadno 5 2 2 12" xfId="410" xr:uid="{00000000-0005-0000-0000-0000C4010000}"/>
    <cellStyle name="Navadno 5 2 2 13" xfId="428" xr:uid="{00000000-0005-0000-0000-0000C5010000}"/>
    <cellStyle name="Navadno 5 2 2 14" xfId="444" xr:uid="{00000000-0005-0000-0000-0000C6010000}"/>
    <cellStyle name="Navadno 5 2 2 15" xfId="460" xr:uid="{00000000-0005-0000-0000-0000C7010000}"/>
    <cellStyle name="Navadno 5 2 2 2" xfId="60" xr:uid="{00000000-0005-0000-0000-0000C8010000}"/>
    <cellStyle name="Navadno 5 2 2 2 10" xfId="365" xr:uid="{00000000-0005-0000-0000-0000C9010000}"/>
    <cellStyle name="Navadno 5 2 2 2 11" xfId="416" xr:uid="{00000000-0005-0000-0000-0000CA010000}"/>
    <cellStyle name="Navadno 5 2 2 2 12" xfId="434" xr:uid="{00000000-0005-0000-0000-0000CB010000}"/>
    <cellStyle name="Navadno 5 2 2 2 13" xfId="450" xr:uid="{00000000-0005-0000-0000-0000CC010000}"/>
    <cellStyle name="Navadno 5 2 2 2 14" xfId="467" xr:uid="{00000000-0005-0000-0000-0000CD010000}"/>
    <cellStyle name="Navadno 5 2 2 2 15" xfId="479" xr:uid="{00000000-0005-0000-0000-0000CE010000}"/>
    <cellStyle name="Navadno 5 2 2 2 2" xfId="69" xr:uid="{00000000-0005-0000-0000-0000CF010000}"/>
    <cellStyle name="Navadno 5 2 2 2 2 2" xfId="265" xr:uid="{00000000-0005-0000-0000-0000D0010000}"/>
    <cellStyle name="Navadno 5 2 2 2 2 2 2" xfId="272" xr:uid="{00000000-0005-0000-0000-0000D1010000}"/>
    <cellStyle name="Navadno 5 2 2 2 3" xfId="115" xr:uid="{00000000-0005-0000-0000-0000D2010000}"/>
    <cellStyle name="Navadno 5 2 2 2 4" xfId="126" xr:uid="{00000000-0005-0000-0000-0000D3010000}"/>
    <cellStyle name="Navadno 5 2 2 2 5" xfId="156" xr:uid="{00000000-0005-0000-0000-0000D4010000}"/>
    <cellStyle name="Navadno 5 2 2 2 6" xfId="166" xr:uid="{00000000-0005-0000-0000-0000D5010000}"/>
    <cellStyle name="Navadno 5 2 2 2 7" xfId="186" xr:uid="{00000000-0005-0000-0000-0000D6010000}"/>
    <cellStyle name="Navadno 5 2 2 2 8" xfId="239" xr:uid="{00000000-0005-0000-0000-0000D7010000}"/>
    <cellStyle name="Navadno 5 2 2 2 9" xfId="279" xr:uid="{00000000-0005-0000-0000-0000D8010000}"/>
    <cellStyle name="Navadno 5 2 2 3" xfId="108" xr:uid="{00000000-0005-0000-0000-0000D9010000}"/>
    <cellStyle name="Navadno 5 2 2 3 2" xfId="256" xr:uid="{00000000-0005-0000-0000-0000DA010000}"/>
    <cellStyle name="Navadno 5 2 2 4" xfId="87" xr:uid="{00000000-0005-0000-0000-0000DB010000}"/>
    <cellStyle name="Navadno 5 2 2 5" xfId="149" xr:uid="{00000000-0005-0000-0000-0000DC010000}"/>
    <cellStyle name="Navadno 5 2 2 6" xfId="131" xr:uid="{00000000-0005-0000-0000-0000DD010000}"/>
    <cellStyle name="Navadno 5 2 2 7" xfId="179" xr:uid="{00000000-0005-0000-0000-0000DE010000}"/>
    <cellStyle name="Navadno 5 2 2 8" xfId="226" xr:uid="{00000000-0005-0000-0000-0000DF010000}"/>
    <cellStyle name="Navadno 5 2 2 9" xfId="199" xr:uid="{00000000-0005-0000-0000-0000E0010000}"/>
    <cellStyle name="Navadno 5 2 3" xfId="53" xr:uid="{00000000-0005-0000-0000-0000E1010000}"/>
    <cellStyle name="Navadno 5 2 3 10" xfId="395" xr:uid="{00000000-0005-0000-0000-0000E2010000}"/>
    <cellStyle name="Navadno 5 2 3 11" xfId="339" xr:uid="{00000000-0005-0000-0000-0000E3010000}"/>
    <cellStyle name="Navadno 5 2 3 12" xfId="380" xr:uid="{00000000-0005-0000-0000-0000E4010000}"/>
    <cellStyle name="Navadno 5 2 3 13" xfId="360" xr:uid="{00000000-0005-0000-0000-0000E5010000}"/>
    <cellStyle name="Navadno 5 2 3 14" xfId="389" xr:uid="{00000000-0005-0000-0000-0000E6010000}"/>
    <cellStyle name="Navadno 5 2 3 15" xfId="403" xr:uid="{00000000-0005-0000-0000-0000E7010000}"/>
    <cellStyle name="Navadno 5 2 3 2" xfId="56" xr:uid="{00000000-0005-0000-0000-0000E8010000}"/>
    <cellStyle name="Navadno 5 2 3 2 2" xfId="258" xr:uid="{00000000-0005-0000-0000-0000E9010000}"/>
    <cellStyle name="Navadno 5 2 3 2 2 2" xfId="261" xr:uid="{00000000-0005-0000-0000-0000EA010000}"/>
    <cellStyle name="Navadno 5 2 3 3" xfId="104" xr:uid="{00000000-0005-0000-0000-0000EB010000}"/>
    <cellStyle name="Navadno 5 2 3 4" xfId="93" xr:uid="{00000000-0005-0000-0000-0000EC010000}"/>
    <cellStyle name="Navadno 5 2 3 5" xfId="145" xr:uid="{00000000-0005-0000-0000-0000ED010000}"/>
    <cellStyle name="Navadno 5 2 3 6" xfId="137" xr:uid="{00000000-0005-0000-0000-0000EE010000}"/>
    <cellStyle name="Navadno 5 2 3 7" xfId="175" xr:uid="{00000000-0005-0000-0000-0000EF010000}"/>
    <cellStyle name="Navadno 5 2 3 8" xfId="222" xr:uid="{00000000-0005-0000-0000-0000F0010000}"/>
    <cellStyle name="Navadno 5 2 3 9" xfId="203" xr:uid="{00000000-0005-0000-0000-0000F1010000}"/>
    <cellStyle name="Navadno 5 2 4" xfId="99" xr:uid="{00000000-0005-0000-0000-0000F2010000}"/>
    <cellStyle name="Navadno 5 2 4 2" xfId="246" xr:uid="{00000000-0005-0000-0000-0000F3010000}"/>
    <cellStyle name="Navadno 5 2 5" xfId="118" xr:uid="{00000000-0005-0000-0000-0000F4010000}"/>
    <cellStyle name="Navadno 5 2 6" xfId="141" xr:uid="{00000000-0005-0000-0000-0000F5010000}"/>
    <cellStyle name="Navadno 5 2 7" xfId="159" xr:uid="{00000000-0005-0000-0000-0000F6010000}"/>
    <cellStyle name="Navadno 5 2 8" xfId="171" xr:uid="{00000000-0005-0000-0000-0000F7010000}"/>
    <cellStyle name="Navadno 5 2 9" xfId="206" xr:uid="{00000000-0005-0000-0000-0000F8010000}"/>
    <cellStyle name="Navadno 5 20" xfId="422" xr:uid="{00000000-0005-0000-0000-0000F9010000}"/>
    <cellStyle name="Navadno 5 21" xfId="484" xr:uid="{00000000-0005-0000-0000-0000FA010000}"/>
    <cellStyle name="Navadno 5 3" xfId="46" xr:uid="{00000000-0005-0000-0000-0000FB010000}"/>
    <cellStyle name="Navadno 5 3 10" xfId="394" xr:uid="{00000000-0005-0000-0000-0000FC010000}"/>
    <cellStyle name="Navadno 5 3 11" xfId="358" xr:uid="{00000000-0005-0000-0000-0000FD010000}"/>
    <cellStyle name="Navadno 5 3 12" xfId="407" xr:uid="{00000000-0005-0000-0000-0000FE010000}"/>
    <cellStyle name="Navadno 5 3 13" xfId="425" xr:uid="{00000000-0005-0000-0000-0000FF010000}"/>
    <cellStyle name="Navadno 5 3 14" xfId="441" xr:uid="{00000000-0005-0000-0000-000000020000}"/>
    <cellStyle name="Navadno 5 3 15" xfId="457" xr:uid="{00000000-0005-0000-0000-000001020000}"/>
    <cellStyle name="Navadno 5 3 2" xfId="57" xr:uid="{00000000-0005-0000-0000-000002020000}"/>
    <cellStyle name="Navadno 5 3 2 10" xfId="350" xr:uid="{00000000-0005-0000-0000-000003020000}"/>
    <cellStyle name="Navadno 5 3 2 11" xfId="414" xr:uid="{00000000-0005-0000-0000-000004020000}"/>
    <cellStyle name="Navadno 5 3 2 12" xfId="432" xr:uid="{00000000-0005-0000-0000-000005020000}"/>
    <cellStyle name="Navadno 5 3 2 13" xfId="448" xr:uid="{00000000-0005-0000-0000-000006020000}"/>
    <cellStyle name="Navadno 5 3 2 14" xfId="465" xr:uid="{00000000-0005-0000-0000-000007020000}"/>
    <cellStyle name="Navadno 5 3 2 15" xfId="477" xr:uid="{00000000-0005-0000-0000-000008020000}"/>
    <cellStyle name="Navadno 5 3 2 2" xfId="67" xr:uid="{00000000-0005-0000-0000-000009020000}"/>
    <cellStyle name="Navadno 5 3 2 2 2" xfId="262" xr:uid="{00000000-0005-0000-0000-00000A020000}"/>
    <cellStyle name="Navadno 5 3 2 2 2 2" xfId="270" xr:uid="{00000000-0005-0000-0000-00000B020000}"/>
    <cellStyle name="Navadno 5 3 2 3" xfId="113" xr:uid="{00000000-0005-0000-0000-00000C020000}"/>
    <cellStyle name="Navadno 5 3 2 4" xfId="124" xr:uid="{00000000-0005-0000-0000-00000D020000}"/>
    <cellStyle name="Navadno 5 3 2 5" xfId="154" xr:uid="{00000000-0005-0000-0000-00000E020000}"/>
    <cellStyle name="Navadno 5 3 2 6" xfId="164" xr:uid="{00000000-0005-0000-0000-00000F020000}"/>
    <cellStyle name="Navadno 5 3 2 7" xfId="184" xr:uid="{00000000-0005-0000-0000-000010020000}"/>
    <cellStyle name="Navadno 5 3 2 8" xfId="237" xr:uid="{00000000-0005-0000-0000-000011020000}"/>
    <cellStyle name="Navadno 5 3 2 9" xfId="233" xr:uid="{00000000-0005-0000-0000-000012020000}"/>
    <cellStyle name="Navadno 5 3 3" xfId="105" xr:uid="{00000000-0005-0000-0000-000013020000}"/>
    <cellStyle name="Navadno 5 3 3 2" xfId="251" xr:uid="{00000000-0005-0000-0000-000014020000}"/>
    <cellStyle name="Navadno 5 3 4" xfId="92" xr:uid="{00000000-0005-0000-0000-000015020000}"/>
    <cellStyle name="Navadno 5 3 5" xfId="146" xr:uid="{00000000-0005-0000-0000-000016020000}"/>
    <cellStyle name="Navadno 5 3 6" xfId="135" xr:uid="{00000000-0005-0000-0000-000017020000}"/>
    <cellStyle name="Navadno 5 3 7" xfId="176" xr:uid="{00000000-0005-0000-0000-000018020000}"/>
    <cellStyle name="Navadno 5 3 8" xfId="223" xr:uid="{00000000-0005-0000-0000-000019020000}"/>
    <cellStyle name="Navadno 5 3 9" xfId="202" xr:uid="{00000000-0005-0000-0000-00001A020000}"/>
    <cellStyle name="Navadno 5 4" xfId="49" xr:uid="{00000000-0005-0000-0000-00001B020000}"/>
    <cellStyle name="Navadno 5 4 10" xfId="334" xr:uid="{00000000-0005-0000-0000-00001C020000}"/>
    <cellStyle name="Navadno 5 4 11" xfId="406" xr:uid="{00000000-0005-0000-0000-00001D020000}"/>
    <cellStyle name="Navadno 5 4 12" xfId="424" xr:uid="{00000000-0005-0000-0000-00001E020000}"/>
    <cellStyle name="Navadno 5 4 13" xfId="440" xr:uid="{00000000-0005-0000-0000-00001F020000}"/>
    <cellStyle name="Navadno 5 4 14" xfId="456" xr:uid="{00000000-0005-0000-0000-000020020000}"/>
    <cellStyle name="Navadno 5 4 15" xfId="473" xr:uid="{00000000-0005-0000-0000-000021020000}"/>
    <cellStyle name="Navadno 5 4 2" xfId="65" xr:uid="{00000000-0005-0000-0000-000022020000}"/>
    <cellStyle name="Navadno 5 4 2 2" xfId="254" xr:uid="{00000000-0005-0000-0000-000023020000}"/>
    <cellStyle name="Navadno 5 4 2 2 2" xfId="268" xr:uid="{00000000-0005-0000-0000-000024020000}"/>
    <cellStyle name="Navadno 5 4 3" xfId="111" xr:uid="{00000000-0005-0000-0000-000025020000}"/>
    <cellStyle name="Navadno 5 4 4" xfId="86" xr:uid="{00000000-0005-0000-0000-000026020000}"/>
    <cellStyle name="Navadno 5 4 5" xfId="152" xr:uid="{00000000-0005-0000-0000-000027020000}"/>
    <cellStyle name="Navadno 5 4 6" xfId="160" xr:uid="{00000000-0005-0000-0000-000028020000}"/>
    <cellStyle name="Navadno 5 4 7" xfId="182" xr:uid="{00000000-0005-0000-0000-000029020000}"/>
    <cellStyle name="Navadno 5 4 8" xfId="230" xr:uid="{00000000-0005-0000-0000-00002A020000}"/>
    <cellStyle name="Navadno 5 4 9" xfId="219" xr:uid="{00000000-0005-0000-0000-00002B020000}"/>
    <cellStyle name="Navadno 5 5" xfId="79" xr:uid="{00000000-0005-0000-0000-00002C020000}"/>
    <cellStyle name="Navadno 5 6" xfId="90" xr:uid="{00000000-0005-0000-0000-00002D020000}"/>
    <cellStyle name="Navadno 5 6 2" xfId="243" xr:uid="{00000000-0005-0000-0000-00002E020000}"/>
    <cellStyle name="Navadno 5 7" xfId="97" xr:uid="{00000000-0005-0000-0000-00002F020000}"/>
    <cellStyle name="Navadno 5 8" xfId="129" xr:uid="{00000000-0005-0000-0000-000030020000}"/>
    <cellStyle name="Navadno 5 9" xfId="136" xr:uid="{00000000-0005-0000-0000-000031020000}"/>
    <cellStyle name="Navadno 50" xfId="683" xr:uid="{00000000-0005-0000-0000-000032020000}"/>
    <cellStyle name="Navadno 51" xfId="572" xr:uid="{00000000-0005-0000-0000-000033020000}"/>
    <cellStyle name="Navadno 52" xfId="850" xr:uid="{00000000-0005-0000-0000-000034020000}"/>
    <cellStyle name="Navadno 53" xfId="581" xr:uid="{00000000-0005-0000-0000-000035020000}"/>
    <cellStyle name="Navadno 54" xfId="698" xr:uid="{00000000-0005-0000-0000-000036020000}"/>
    <cellStyle name="Navadno 55" xfId="712" xr:uid="{00000000-0005-0000-0000-000037020000}"/>
    <cellStyle name="Navadno 56" xfId="569" xr:uid="{00000000-0005-0000-0000-000038020000}"/>
    <cellStyle name="Navadno 57" xfId="612" xr:uid="{00000000-0005-0000-0000-000039020000}"/>
    <cellStyle name="Navadno 58" xfId="844" xr:uid="{00000000-0005-0000-0000-00003A020000}"/>
    <cellStyle name="Navadno 59" xfId="758" xr:uid="{00000000-0005-0000-0000-00003B020000}"/>
    <cellStyle name="Navadno 6" xfId="10" xr:uid="{00000000-0005-0000-0000-00003C020000}"/>
    <cellStyle name="Navadno 6 10" xfId="170" xr:uid="{00000000-0005-0000-0000-00003D020000}"/>
    <cellStyle name="Navadno 6 11" xfId="196" xr:uid="{00000000-0005-0000-0000-00003E020000}"/>
    <cellStyle name="Navadno 6 12" xfId="211" xr:uid="{00000000-0005-0000-0000-00003F020000}"/>
    <cellStyle name="Navadno 6 13" xfId="346" xr:uid="{00000000-0005-0000-0000-000040020000}"/>
    <cellStyle name="Navadno 6 14" xfId="386" xr:uid="{00000000-0005-0000-0000-000041020000}"/>
    <cellStyle name="Navadno 6 15" xfId="338" xr:uid="{00000000-0005-0000-0000-000042020000}"/>
    <cellStyle name="Navadno 6 16" xfId="381" xr:uid="{00000000-0005-0000-0000-000043020000}"/>
    <cellStyle name="Navadno 6 17" xfId="359" xr:uid="{00000000-0005-0000-0000-000044020000}"/>
    <cellStyle name="Navadno 6 18" xfId="388" xr:uid="{00000000-0005-0000-0000-000045020000}"/>
    <cellStyle name="Navadno 6 19" xfId="404" xr:uid="{00000000-0005-0000-0000-000046020000}"/>
    <cellStyle name="Navadno 6 2" xfId="18" xr:uid="{00000000-0005-0000-0000-000047020000}"/>
    <cellStyle name="Navadno 6 2 10" xfId="216" xr:uid="{00000000-0005-0000-0000-000048020000}"/>
    <cellStyle name="Navadno 6 2 11" xfId="369" xr:uid="{00000000-0005-0000-0000-000049020000}"/>
    <cellStyle name="Navadno 6 2 12" xfId="377" xr:uid="{00000000-0005-0000-0000-00004A020000}"/>
    <cellStyle name="Navadno 6 2 13" xfId="409" xr:uid="{00000000-0005-0000-0000-00004B020000}"/>
    <cellStyle name="Navadno 6 2 14" xfId="427" xr:uid="{00000000-0005-0000-0000-00004C020000}"/>
    <cellStyle name="Navadno 6 2 15" xfId="443" xr:uid="{00000000-0005-0000-0000-00004D020000}"/>
    <cellStyle name="Navadno 6 2 16" xfId="459" xr:uid="{00000000-0005-0000-0000-00004E020000}"/>
    <cellStyle name="Navadno 6 2 17" xfId="475" xr:uid="{00000000-0005-0000-0000-00004F020000}"/>
    <cellStyle name="Navadno 6 2 18" xfId="482" xr:uid="{00000000-0005-0000-0000-000050020000}"/>
    <cellStyle name="Navadno 6 2 19" xfId="487" xr:uid="{00000000-0005-0000-0000-000051020000}"/>
    <cellStyle name="Navadno 6 2 2" xfId="52" xr:uid="{00000000-0005-0000-0000-000052020000}"/>
    <cellStyle name="Navadno 6 2 2 10" xfId="390" xr:uid="{00000000-0005-0000-0000-000053020000}"/>
    <cellStyle name="Navadno 6 2 2 11" xfId="402" xr:uid="{00000000-0005-0000-0000-000054020000}"/>
    <cellStyle name="Navadno 6 2 2 12" xfId="421" xr:uid="{00000000-0005-0000-0000-000055020000}"/>
    <cellStyle name="Navadno 6 2 2 13" xfId="438" xr:uid="{00000000-0005-0000-0000-000056020000}"/>
    <cellStyle name="Navadno 6 2 2 14" xfId="453" xr:uid="{00000000-0005-0000-0000-000057020000}"/>
    <cellStyle name="Navadno 6 2 2 15" xfId="471" xr:uid="{00000000-0005-0000-0000-000058020000}"/>
    <cellStyle name="Navadno 6 2 2 2" xfId="61" xr:uid="{00000000-0005-0000-0000-000059020000}"/>
    <cellStyle name="Navadno 6 2 2 2 10" xfId="363" xr:uid="{00000000-0005-0000-0000-00005A020000}"/>
    <cellStyle name="Navadno 6 2 2 2 11" xfId="417" xr:uid="{00000000-0005-0000-0000-00005B020000}"/>
    <cellStyle name="Navadno 6 2 2 2 12" xfId="435" xr:uid="{00000000-0005-0000-0000-00005C020000}"/>
    <cellStyle name="Navadno 6 2 2 2 13" xfId="451" xr:uid="{00000000-0005-0000-0000-00005D020000}"/>
    <cellStyle name="Navadno 6 2 2 2 14" xfId="468" xr:uid="{00000000-0005-0000-0000-00005E020000}"/>
    <cellStyle name="Navadno 6 2 2 2 15" xfId="480" xr:uid="{00000000-0005-0000-0000-00005F020000}"/>
    <cellStyle name="Navadno 6 2 2 2 2" xfId="70" xr:uid="{00000000-0005-0000-0000-000060020000}"/>
    <cellStyle name="Navadno 6 2 2 2 2 2" xfId="266" xr:uid="{00000000-0005-0000-0000-000061020000}"/>
    <cellStyle name="Navadno 6 2 2 2 2 2 2" xfId="273" xr:uid="{00000000-0005-0000-0000-000062020000}"/>
    <cellStyle name="Navadno 6 2 2 2 3" xfId="116" xr:uid="{00000000-0005-0000-0000-000063020000}"/>
    <cellStyle name="Navadno 6 2 2 2 4" xfId="127" xr:uid="{00000000-0005-0000-0000-000064020000}"/>
    <cellStyle name="Navadno 6 2 2 2 5" xfId="157" xr:uid="{00000000-0005-0000-0000-000065020000}"/>
    <cellStyle name="Navadno 6 2 2 2 6" xfId="167" xr:uid="{00000000-0005-0000-0000-000066020000}"/>
    <cellStyle name="Navadno 6 2 2 2 7" xfId="187" xr:uid="{00000000-0005-0000-0000-000067020000}"/>
    <cellStyle name="Navadno 6 2 2 2 8" xfId="240" xr:uid="{00000000-0005-0000-0000-000068020000}"/>
    <cellStyle name="Navadno 6 2 2 2 9" xfId="280" xr:uid="{00000000-0005-0000-0000-000069020000}"/>
    <cellStyle name="Navadno 6 2 2 3" xfId="109" xr:uid="{00000000-0005-0000-0000-00006A020000}"/>
    <cellStyle name="Navadno 6 2 2 3 2" xfId="257" xr:uid="{00000000-0005-0000-0000-00006B020000}"/>
    <cellStyle name="Navadno 6 2 2 4" xfId="120" xr:uid="{00000000-0005-0000-0000-00006C020000}"/>
    <cellStyle name="Navadno 6 2 2 5" xfId="150" xr:uid="{00000000-0005-0000-0000-00006D020000}"/>
    <cellStyle name="Navadno 6 2 2 6" xfId="158" xr:uid="{00000000-0005-0000-0000-00006E020000}"/>
    <cellStyle name="Navadno 6 2 2 7" xfId="180" xr:uid="{00000000-0005-0000-0000-00006F020000}"/>
    <cellStyle name="Navadno 6 2 2 8" xfId="227" xr:uid="{00000000-0005-0000-0000-000070020000}"/>
    <cellStyle name="Navadno 6 2 2 9" xfId="275" xr:uid="{00000000-0005-0000-0000-000071020000}"/>
    <cellStyle name="Navadno 6 2 20" xfId="553" xr:uid="{00000000-0005-0000-0000-000072020000}"/>
    <cellStyle name="Navadno 6 2 3" xfId="44" xr:uid="{00000000-0005-0000-0000-000073020000}"/>
    <cellStyle name="Navadno 6 2 3 10" xfId="396" xr:uid="{00000000-0005-0000-0000-000074020000}"/>
    <cellStyle name="Navadno 6 2 3 11" xfId="398" xr:uid="{00000000-0005-0000-0000-000075020000}"/>
    <cellStyle name="Navadno 6 2 3 12" xfId="344" xr:uid="{00000000-0005-0000-0000-000076020000}"/>
    <cellStyle name="Navadno 6 2 3 13" xfId="336" xr:uid="{00000000-0005-0000-0000-000077020000}"/>
    <cellStyle name="Navadno 6 2 3 14" xfId="376" xr:uid="{00000000-0005-0000-0000-000078020000}"/>
    <cellStyle name="Navadno 6 2 3 15" xfId="418" xr:uid="{00000000-0005-0000-0000-000079020000}"/>
    <cellStyle name="Navadno 6 2 3 2" xfId="55" xr:uid="{00000000-0005-0000-0000-00007A020000}"/>
    <cellStyle name="Navadno 6 2 3 2 2" xfId="249" xr:uid="{00000000-0005-0000-0000-00007B020000}"/>
    <cellStyle name="Navadno 6 2 3 2 2 2" xfId="260" xr:uid="{00000000-0005-0000-0000-00007C020000}"/>
    <cellStyle name="Navadno 6 2 3 3" xfId="103" xr:uid="{00000000-0005-0000-0000-00007D020000}"/>
    <cellStyle name="Navadno 6 2 3 4" xfId="94" xr:uid="{00000000-0005-0000-0000-00007E020000}"/>
    <cellStyle name="Navadno 6 2 3 5" xfId="144" xr:uid="{00000000-0005-0000-0000-00007F020000}"/>
    <cellStyle name="Navadno 6 2 3 6" xfId="138" xr:uid="{00000000-0005-0000-0000-000080020000}"/>
    <cellStyle name="Navadno 6 2 3 7" xfId="174" xr:uid="{00000000-0005-0000-0000-000081020000}"/>
    <cellStyle name="Navadno 6 2 3 8" xfId="221" xr:uid="{00000000-0005-0000-0000-000082020000}"/>
    <cellStyle name="Navadno 6 2 3 9" xfId="204" xr:uid="{00000000-0005-0000-0000-000083020000}"/>
    <cellStyle name="Navadno 6 2 4" xfId="100" xr:uid="{00000000-0005-0000-0000-000084020000}"/>
    <cellStyle name="Navadno 6 2 4 2" xfId="247" xr:uid="{00000000-0005-0000-0000-000085020000}"/>
    <cellStyle name="Navadno 6 2 5" xfId="117" xr:uid="{00000000-0005-0000-0000-000086020000}"/>
    <cellStyle name="Navadno 6 2 6" xfId="142" xr:uid="{00000000-0005-0000-0000-000087020000}"/>
    <cellStyle name="Navadno 6 2 7" xfId="162" xr:uid="{00000000-0005-0000-0000-000088020000}"/>
    <cellStyle name="Navadno 6 2 8" xfId="172" xr:uid="{00000000-0005-0000-0000-000089020000}"/>
    <cellStyle name="Navadno 6 2 9" xfId="207" xr:uid="{00000000-0005-0000-0000-00008A020000}"/>
    <cellStyle name="Navadno 6 20" xfId="341" xr:uid="{00000000-0005-0000-0000-00008B020000}"/>
    <cellStyle name="Navadno 6 21" xfId="485" xr:uid="{00000000-0005-0000-0000-00008C020000}"/>
    <cellStyle name="Navadno 6 22" xfId="556" xr:uid="{00000000-0005-0000-0000-00008D020000}"/>
    <cellStyle name="Navadno 6 3" xfId="47" xr:uid="{00000000-0005-0000-0000-00008E020000}"/>
    <cellStyle name="Navadno 6 3 10" xfId="393" xr:uid="{00000000-0005-0000-0000-00008F020000}"/>
    <cellStyle name="Navadno 6 3 11" xfId="374" xr:uid="{00000000-0005-0000-0000-000090020000}"/>
    <cellStyle name="Navadno 6 3 12" xfId="412" xr:uid="{00000000-0005-0000-0000-000091020000}"/>
    <cellStyle name="Navadno 6 3 13" xfId="430" xr:uid="{00000000-0005-0000-0000-000092020000}"/>
    <cellStyle name="Navadno 6 3 14" xfId="446" xr:uid="{00000000-0005-0000-0000-000093020000}"/>
    <cellStyle name="Navadno 6 3 15" xfId="463" xr:uid="{00000000-0005-0000-0000-000094020000}"/>
    <cellStyle name="Navadno 6 3 2" xfId="58" xr:uid="{00000000-0005-0000-0000-000095020000}"/>
    <cellStyle name="Navadno 6 3 2 10" xfId="366" xr:uid="{00000000-0005-0000-0000-000096020000}"/>
    <cellStyle name="Navadno 6 3 2 11" xfId="415" xr:uid="{00000000-0005-0000-0000-000097020000}"/>
    <cellStyle name="Navadno 6 3 2 12" xfId="433" xr:uid="{00000000-0005-0000-0000-000098020000}"/>
    <cellStyle name="Navadno 6 3 2 13" xfId="449" xr:uid="{00000000-0005-0000-0000-000099020000}"/>
    <cellStyle name="Navadno 6 3 2 14" xfId="466" xr:uid="{00000000-0005-0000-0000-00009A020000}"/>
    <cellStyle name="Navadno 6 3 2 15" xfId="478" xr:uid="{00000000-0005-0000-0000-00009B020000}"/>
    <cellStyle name="Navadno 6 3 2 2" xfId="68" xr:uid="{00000000-0005-0000-0000-00009C020000}"/>
    <cellStyle name="Navadno 6 3 2 2 2" xfId="263" xr:uid="{00000000-0005-0000-0000-00009D020000}"/>
    <cellStyle name="Navadno 6 3 2 2 2 2" xfId="271" xr:uid="{00000000-0005-0000-0000-00009E020000}"/>
    <cellStyle name="Navadno 6 3 2 3" xfId="114" xr:uid="{00000000-0005-0000-0000-00009F020000}"/>
    <cellStyle name="Navadno 6 3 2 4" xfId="125" xr:uid="{00000000-0005-0000-0000-0000A0020000}"/>
    <cellStyle name="Navadno 6 3 2 5" xfId="155" xr:uid="{00000000-0005-0000-0000-0000A1020000}"/>
    <cellStyle name="Navadno 6 3 2 6" xfId="165" xr:uid="{00000000-0005-0000-0000-0000A2020000}"/>
    <cellStyle name="Navadno 6 3 2 7" xfId="185" xr:uid="{00000000-0005-0000-0000-0000A3020000}"/>
    <cellStyle name="Navadno 6 3 2 8" xfId="238" xr:uid="{00000000-0005-0000-0000-0000A4020000}"/>
    <cellStyle name="Navadno 6 3 2 9" xfId="278" xr:uid="{00000000-0005-0000-0000-0000A5020000}"/>
    <cellStyle name="Navadno 6 3 3" xfId="106" xr:uid="{00000000-0005-0000-0000-0000A6020000}"/>
    <cellStyle name="Navadno 6 3 3 2" xfId="252" xr:uid="{00000000-0005-0000-0000-0000A7020000}"/>
    <cellStyle name="Navadno 6 3 4" xfId="119" xr:uid="{00000000-0005-0000-0000-0000A8020000}"/>
    <cellStyle name="Navadno 6 3 5" xfId="147" xr:uid="{00000000-0005-0000-0000-0000A9020000}"/>
    <cellStyle name="Navadno 6 3 6" xfId="133" xr:uid="{00000000-0005-0000-0000-0000AA020000}"/>
    <cellStyle name="Navadno 6 3 7" xfId="177" xr:uid="{00000000-0005-0000-0000-0000AB020000}"/>
    <cellStyle name="Navadno 6 3 8" xfId="224" xr:uid="{00000000-0005-0000-0000-0000AC020000}"/>
    <cellStyle name="Navadno 6 3 9" xfId="201" xr:uid="{00000000-0005-0000-0000-0000AD020000}"/>
    <cellStyle name="Navadno 6 4" xfId="48" xr:uid="{00000000-0005-0000-0000-0000AE020000}"/>
    <cellStyle name="Navadno 6 4 10" xfId="387" xr:uid="{00000000-0005-0000-0000-0000AF020000}"/>
    <cellStyle name="Navadno 6 4 11" xfId="405" xr:uid="{00000000-0005-0000-0000-0000B0020000}"/>
    <cellStyle name="Navadno 6 4 12" xfId="423" xr:uid="{00000000-0005-0000-0000-0000B1020000}"/>
    <cellStyle name="Navadno 6 4 13" xfId="439" xr:uid="{00000000-0005-0000-0000-0000B2020000}"/>
    <cellStyle name="Navadno 6 4 14" xfId="455" xr:uid="{00000000-0005-0000-0000-0000B3020000}"/>
    <cellStyle name="Navadno 6 4 15" xfId="472" xr:uid="{00000000-0005-0000-0000-0000B4020000}"/>
    <cellStyle name="Navadno 6 4 2" xfId="64" xr:uid="{00000000-0005-0000-0000-0000B5020000}"/>
    <cellStyle name="Navadno 6 4 2 2" xfId="253" xr:uid="{00000000-0005-0000-0000-0000B6020000}"/>
    <cellStyle name="Navadno 6 4 2 2 2" xfId="267" xr:uid="{00000000-0005-0000-0000-0000B7020000}"/>
    <cellStyle name="Navadno 6 4 3" xfId="110" xr:uid="{00000000-0005-0000-0000-0000B8020000}"/>
    <cellStyle name="Navadno 6 4 4" xfId="121" xr:uid="{00000000-0005-0000-0000-0000B9020000}"/>
    <cellStyle name="Navadno 6 4 5" xfId="151" xr:uid="{00000000-0005-0000-0000-0000BA020000}"/>
    <cellStyle name="Navadno 6 4 6" xfId="161" xr:uid="{00000000-0005-0000-0000-0000BB020000}"/>
    <cellStyle name="Navadno 6 4 7" xfId="181" xr:uid="{00000000-0005-0000-0000-0000BC020000}"/>
    <cellStyle name="Navadno 6 4 8" xfId="229" xr:uid="{00000000-0005-0000-0000-0000BD020000}"/>
    <cellStyle name="Navadno 6 4 9" xfId="193" xr:uid="{00000000-0005-0000-0000-0000BE020000}"/>
    <cellStyle name="Navadno 6 5" xfId="80" xr:uid="{00000000-0005-0000-0000-0000BF020000}"/>
    <cellStyle name="Navadno 6 5 2" xfId="868" xr:uid="{00000000-0005-0000-0000-0000C0020000}"/>
    <cellStyle name="Navadno 6 6" xfId="91" xr:uid="{00000000-0005-0000-0000-0000C1020000}"/>
    <cellStyle name="Navadno 6 6 2" xfId="244" xr:uid="{00000000-0005-0000-0000-0000C2020000}"/>
    <cellStyle name="Navadno 6 7" xfId="95" xr:uid="{00000000-0005-0000-0000-0000C3020000}"/>
    <cellStyle name="Navadno 6 8" xfId="130" xr:uid="{00000000-0005-0000-0000-0000C4020000}"/>
    <cellStyle name="Navadno 6 9" xfId="134" xr:uid="{00000000-0005-0000-0000-0000C5020000}"/>
    <cellStyle name="Navadno 60" xfId="517" xr:uid="{00000000-0005-0000-0000-0000C6020000}"/>
    <cellStyle name="Navadno 61" xfId="786" xr:uid="{00000000-0005-0000-0000-0000C7020000}"/>
    <cellStyle name="Navadno 62" xfId="554" xr:uid="{00000000-0005-0000-0000-0000C8020000}"/>
    <cellStyle name="Navadno 63" xfId="837" xr:uid="{00000000-0005-0000-0000-0000C9020000}"/>
    <cellStyle name="Navadno 64" xfId="666" xr:uid="{00000000-0005-0000-0000-0000CA020000}"/>
    <cellStyle name="Navadno 65" xfId="616" xr:uid="{00000000-0005-0000-0000-0000CB020000}"/>
    <cellStyle name="Navadno 66" xfId="748" xr:uid="{00000000-0005-0000-0000-0000CC020000}"/>
    <cellStyle name="Navadno 67" xfId="688" xr:uid="{00000000-0005-0000-0000-0000CD020000}"/>
    <cellStyle name="Navadno 68" xfId="743" xr:uid="{00000000-0005-0000-0000-0000CE020000}"/>
    <cellStyle name="Navadno 69" xfId="598" xr:uid="{00000000-0005-0000-0000-0000CF020000}"/>
    <cellStyle name="Navadno 7" xfId="38" xr:uid="{00000000-0005-0000-0000-0000D0020000}"/>
    <cellStyle name="Navadno 7 10" xfId="362" xr:uid="{00000000-0005-0000-0000-0000D1020000}"/>
    <cellStyle name="Navadno 7 11" xfId="469" xr:uid="{00000000-0005-0000-0000-0000D2020000}"/>
    <cellStyle name="Navadno 7 12" xfId="488" xr:uid="{00000000-0005-0000-0000-0000D3020000}"/>
    <cellStyle name="Navadno 7 13" xfId="502" xr:uid="{00000000-0005-0000-0000-0000D4020000}"/>
    <cellStyle name="Navadno 7 2" xfId="81" xr:uid="{00000000-0005-0000-0000-0000D5020000}"/>
    <cellStyle name="Navadno 7 2 2" xfId="231" xr:uid="{00000000-0005-0000-0000-0000D6020000}"/>
    <cellStyle name="Navadno 7 2 2 2" xfId="242" xr:uid="{00000000-0005-0000-0000-0000D7020000}"/>
    <cellStyle name="Navadno 7 2 2 3" xfId="373" xr:uid="{00000000-0005-0000-0000-0000D8020000}"/>
    <cellStyle name="Navadno 7 2 2 4" xfId="420" xr:uid="{00000000-0005-0000-0000-0000D9020000}"/>
    <cellStyle name="Navadno 7 2 2 5" xfId="437" xr:uid="{00000000-0005-0000-0000-0000DA020000}"/>
    <cellStyle name="Navadno 7 2 2 6" xfId="452" xr:uid="{00000000-0005-0000-0000-0000DB020000}"/>
    <cellStyle name="Navadno 7 2 2 7" xfId="470" xr:uid="{00000000-0005-0000-0000-0000DC020000}"/>
    <cellStyle name="Navadno 7 2 2 8" xfId="483" xr:uid="{00000000-0005-0000-0000-0000DD020000}"/>
    <cellStyle name="Navadno 7 2 3" xfId="277" xr:uid="{00000000-0005-0000-0000-0000DE020000}"/>
    <cellStyle name="Navadno 7 2 4" xfId="355" xr:uid="{00000000-0005-0000-0000-0000DF020000}"/>
    <cellStyle name="Navadno 7 2 5" xfId="408" xr:uid="{00000000-0005-0000-0000-0000E0020000}"/>
    <cellStyle name="Navadno 7 2 6" xfId="426" xr:uid="{00000000-0005-0000-0000-0000E1020000}"/>
    <cellStyle name="Navadno 7 2 7" xfId="442" xr:uid="{00000000-0005-0000-0000-0000E2020000}"/>
    <cellStyle name="Navadno 7 2 8" xfId="458" xr:uid="{00000000-0005-0000-0000-0000E3020000}"/>
    <cellStyle name="Navadno 7 2 9" xfId="474" xr:uid="{00000000-0005-0000-0000-0000E4020000}"/>
    <cellStyle name="Navadno 7 3" xfId="215" xr:uid="{00000000-0005-0000-0000-0000E5020000}"/>
    <cellStyle name="Navadno 7 3 2" xfId="248" xr:uid="{00000000-0005-0000-0000-0000E6020000}"/>
    <cellStyle name="Navadno 7 4" xfId="401" xr:uid="{00000000-0005-0000-0000-0000E7020000}"/>
    <cellStyle name="Navadno 7 5" xfId="342" xr:uid="{00000000-0005-0000-0000-0000E8020000}"/>
    <cellStyle name="Navadno 7 6" xfId="340" xr:uid="{00000000-0005-0000-0000-0000E9020000}"/>
    <cellStyle name="Navadno 7 7" xfId="400" xr:uid="{00000000-0005-0000-0000-0000EA020000}"/>
    <cellStyle name="Navadno 7 8" xfId="343" xr:uid="{00000000-0005-0000-0000-0000EB020000}"/>
    <cellStyle name="Navadno 7 9" xfId="337" xr:uid="{00000000-0005-0000-0000-0000EC020000}"/>
    <cellStyle name="Navadno 70" xfId="663" xr:uid="{00000000-0005-0000-0000-0000ED020000}"/>
    <cellStyle name="Navadno 71" xfId="710" xr:uid="{00000000-0005-0000-0000-0000EE020000}"/>
    <cellStyle name="Navadno 72" xfId="824" xr:uid="{00000000-0005-0000-0000-0000EF020000}"/>
    <cellStyle name="Navadno 73" xfId="764" xr:uid="{00000000-0005-0000-0000-0000F0020000}"/>
    <cellStyle name="Navadno 74" xfId="877" xr:uid="{00000000-0005-0000-0000-0000F1020000}"/>
    <cellStyle name="Navadno 75" xfId="652" xr:uid="{00000000-0005-0000-0000-0000F2020000}"/>
    <cellStyle name="Navadno 76" xfId="797" xr:uid="{00000000-0005-0000-0000-0000F3020000}"/>
    <cellStyle name="Navadno 77" xfId="727" xr:uid="{00000000-0005-0000-0000-0000F4020000}"/>
    <cellStyle name="Navadno 78" xfId="540" xr:uid="{00000000-0005-0000-0000-0000F5020000}"/>
    <cellStyle name="Navadno 79" xfId="854" xr:uid="{00000000-0005-0000-0000-0000F6020000}"/>
    <cellStyle name="Navadno 8" xfId="71" xr:uid="{00000000-0005-0000-0000-0000F7020000}"/>
    <cellStyle name="Navadno 8 2" xfId="802" xr:uid="{00000000-0005-0000-0000-0000F8020000}"/>
    <cellStyle name="Navadno 80" xfId="667" xr:uid="{00000000-0005-0000-0000-0000F9020000}"/>
    <cellStyle name="Navadno 81" xfId="687" xr:uid="{00000000-0005-0000-0000-0000FA020000}"/>
    <cellStyle name="Navadno 82" xfId="506" xr:uid="{00000000-0005-0000-0000-0000FB020000}"/>
    <cellStyle name="Navadno 83" xfId="733" xr:uid="{00000000-0005-0000-0000-0000FC020000}"/>
    <cellStyle name="Navadno 84" xfId="793" xr:uid="{00000000-0005-0000-0000-0000FD020000}"/>
    <cellStyle name="Navadno 85" xfId="593" xr:uid="{00000000-0005-0000-0000-0000FE020000}"/>
    <cellStyle name="Navadno 86" xfId="565" xr:uid="{00000000-0005-0000-0000-0000FF020000}"/>
    <cellStyle name="Navadno 87" xfId="637" xr:uid="{00000000-0005-0000-0000-000000030000}"/>
    <cellStyle name="Navadno 88" xfId="757" xr:uid="{00000000-0005-0000-0000-000001030000}"/>
    <cellStyle name="Navadno 89" xfId="738" xr:uid="{00000000-0005-0000-0000-000002030000}"/>
    <cellStyle name="Navadno 9" xfId="82" xr:uid="{00000000-0005-0000-0000-000003030000}"/>
    <cellStyle name="Navadno 9 2" xfId="548" xr:uid="{00000000-0005-0000-0000-000004030000}"/>
    <cellStyle name="Navadno 90" xfId="818" xr:uid="{00000000-0005-0000-0000-000005030000}"/>
    <cellStyle name="Navadno 91" xfId="693" xr:uid="{00000000-0005-0000-0000-000006030000}"/>
    <cellStyle name="Navadno 92" xfId="820" xr:uid="{00000000-0005-0000-0000-000007030000}"/>
    <cellStyle name="Navadno 93" xfId="584" xr:uid="{00000000-0005-0000-0000-000008030000}"/>
    <cellStyle name="Navadno 94" xfId="550" xr:uid="{00000000-0005-0000-0000-000009030000}"/>
    <cellStyle name="Navadno 95" xfId="737" xr:uid="{00000000-0005-0000-0000-00000A030000}"/>
    <cellStyle name="Navadno 96" xfId="659" xr:uid="{00000000-0005-0000-0000-00000B030000}"/>
    <cellStyle name="Navadno 97" xfId="628" xr:uid="{00000000-0005-0000-0000-00000C030000}"/>
    <cellStyle name="Navadno 98" xfId="782" xr:uid="{00000000-0005-0000-0000-00000D030000}"/>
    <cellStyle name="Navadno 99" xfId="582" xr:uid="{00000000-0005-0000-0000-00000E030000}"/>
    <cellStyle name="Nevtralno 2" xfId="875" xr:uid="{00000000-0005-0000-0000-00000F030000}"/>
    <cellStyle name="Normal 2" xfId="6" xr:uid="{00000000-0005-0000-0000-000010030000}"/>
    <cellStyle name="Normal 2 10" xfId="297" xr:uid="{00000000-0005-0000-0000-000011030000}"/>
    <cellStyle name="Normal 2 11" xfId="298" xr:uid="{00000000-0005-0000-0000-000012030000}"/>
    <cellStyle name="Normal 2 12" xfId="300" xr:uid="{00000000-0005-0000-0000-000013030000}"/>
    <cellStyle name="Normal 2 13" xfId="302" xr:uid="{00000000-0005-0000-0000-000014030000}"/>
    <cellStyle name="Normal 2 14" xfId="304" xr:uid="{00000000-0005-0000-0000-000015030000}"/>
    <cellStyle name="Normal 2 15" xfId="306" xr:uid="{00000000-0005-0000-0000-000016030000}"/>
    <cellStyle name="Normal 2 16" xfId="308" xr:uid="{00000000-0005-0000-0000-000017030000}"/>
    <cellStyle name="Normal 2 17" xfId="310" xr:uid="{00000000-0005-0000-0000-000018030000}"/>
    <cellStyle name="Normal 2 18" xfId="312" xr:uid="{00000000-0005-0000-0000-000019030000}"/>
    <cellStyle name="Normal 2 19" xfId="314" xr:uid="{00000000-0005-0000-0000-00001A030000}"/>
    <cellStyle name="Normal 2 2" xfId="214" xr:uid="{00000000-0005-0000-0000-00001B030000}"/>
    <cellStyle name="Normal 2 20" xfId="316" xr:uid="{00000000-0005-0000-0000-00001C030000}"/>
    <cellStyle name="Normal 2 21" xfId="318" xr:uid="{00000000-0005-0000-0000-00001D030000}"/>
    <cellStyle name="Normal 2 22" xfId="320" xr:uid="{00000000-0005-0000-0000-00001E030000}"/>
    <cellStyle name="Normal 2 23" xfId="322" xr:uid="{00000000-0005-0000-0000-00001F030000}"/>
    <cellStyle name="Normal 2 24" xfId="324" xr:uid="{00000000-0005-0000-0000-000020030000}"/>
    <cellStyle name="Normal 2 25" xfId="327" xr:uid="{00000000-0005-0000-0000-000021030000}"/>
    <cellStyle name="Normal 2 26" xfId="329" xr:uid="{00000000-0005-0000-0000-000022030000}"/>
    <cellStyle name="Normal 2 27" xfId="330" xr:uid="{00000000-0005-0000-0000-000023030000}"/>
    <cellStyle name="Normal 2 28" xfId="332" xr:uid="{00000000-0005-0000-0000-000024030000}"/>
    <cellStyle name="Normal 2 3" xfId="283" xr:uid="{00000000-0005-0000-0000-000025030000}"/>
    <cellStyle name="Normal 2 4" xfId="285" xr:uid="{00000000-0005-0000-0000-000026030000}"/>
    <cellStyle name="Normal 2 5" xfId="288" xr:uid="{00000000-0005-0000-0000-000027030000}"/>
    <cellStyle name="Normal 2 6" xfId="290" xr:uid="{00000000-0005-0000-0000-000028030000}"/>
    <cellStyle name="Normal 2 7" xfId="292" xr:uid="{00000000-0005-0000-0000-000029030000}"/>
    <cellStyle name="Normal 2 8" xfId="293" xr:uid="{00000000-0005-0000-0000-00002A030000}"/>
    <cellStyle name="Normal 2 9" xfId="295" xr:uid="{00000000-0005-0000-0000-00002B030000}"/>
    <cellStyle name="Normal_I-BREZOV" xfId="42" xr:uid="{00000000-0005-0000-0000-00002C030000}"/>
    <cellStyle name="Odstotek 2" xfId="8" xr:uid="{00000000-0005-0000-0000-00002D030000}"/>
    <cellStyle name="Odstotek 3" xfId="869" xr:uid="{00000000-0005-0000-0000-00002E030000}"/>
    <cellStyle name="Odstotek 4" xfId="873" xr:uid="{00000000-0005-0000-0000-00002F030000}"/>
    <cellStyle name="Odstotek 5" xfId="886" xr:uid="{00000000-0005-0000-0000-000030030000}"/>
    <cellStyle name="Odstotek 6" xfId="888" xr:uid="{EBCDB971-067B-4F53-B810-679CD72FBAC4}"/>
    <cellStyle name="Odstotek 7" xfId="891" xr:uid="{771832FC-B5EB-40D1-813E-5F173B13B4AF}"/>
    <cellStyle name="Pomoc" xfId="11" xr:uid="{00000000-0005-0000-0000-000031030000}"/>
    <cellStyle name="Rekapitulacija" xfId="16" xr:uid="{00000000-0005-0000-0000-000032030000}"/>
    <cellStyle name="Total 2" xfId="281" xr:uid="{00000000-0005-0000-0000-000033030000}"/>
    <cellStyle name="Valuta 2" xfId="39" xr:uid="{00000000-0005-0000-0000-000034030000}"/>
    <cellStyle name="Vejica 2" xfId="3" xr:uid="{00000000-0005-0000-0000-000035030000}"/>
    <cellStyle name="Vejica 2 10" xfId="686" xr:uid="{00000000-0005-0000-0000-000036030000}"/>
    <cellStyle name="Vejica 2 11" xfId="615" xr:uid="{00000000-0005-0000-0000-000037030000}"/>
    <cellStyle name="Vejica 2 12" xfId="709" xr:uid="{00000000-0005-0000-0000-000038030000}"/>
    <cellStyle name="Vejica 2 13" xfId="558" xr:uid="{00000000-0005-0000-0000-000039030000}"/>
    <cellStyle name="Vejica 2 14" xfId="514" xr:uid="{00000000-0005-0000-0000-00003A030000}"/>
    <cellStyle name="Vejica 2 15" xfId="720" xr:uid="{00000000-0005-0000-0000-00003B030000}"/>
    <cellStyle name="Vejica 2 16" xfId="796" xr:uid="{00000000-0005-0000-0000-00003C030000}"/>
    <cellStyle name="Vejica 2 17" xfId="631" xr:uid="{00000000-0005-0000-0000-00003D030000}"/>
    <cellStyle name="Vejica 2 18" xfId="625" xr:uid="{00000000-0005-0000-0000-00003E030000}"/>
    <cellStyle name="Vejica 2 19" xfId="618" xr:uid="{00000000-0005-0000-0000-00003F030000}"/>
    <cellStyle name="Vejica 2 2" xfId="14" xr:uid="{00000000-0005-0000-0000-000040030000}"/>
    <cellStyle name="Vejica 2 2 2" xfId="122" xr:uid="{00000000-0005-0000-0000-000041030000}"/>
    <cellStyle name="Vejica 2 2 3" xfId="191" xr:uid="{00000000-0005-0000-0000-000042030000}"/>
    <cellStyle name="Vejica 2 2 4" xfId="491" xr:uid="{00000000-0005-0000-0000-000043030000}"/>
    <cellStyle name="Vejica 2 2 5" xfId="495" xr:uid="{00000000-0005-0000-0000-000044030000}"/>
    <cellStyle name="Vejica 2 2 6" xfId="497" xr:uid="{00000000-0005-0000-0000-000045030000}"/>
    <cellStyle name="Vejica 2 20" xfId="817" xr:uid="{00000000-0005-0000-0000-000046030000}"/>
    <cellStyle name="Vejica 2 21" xfId="777" xr:uid="{00000000-0005-0000-0000-000047030000}"/>
    <cellStyle name="Vejica 2 22" xfId="670" xr:uid="{00000000-0005-0000-0000-000048030000}"/>
    <cellStyle name="Vejica 2 23" xfId="880" xr:uid="{00000000-0005-0000-0000-000049030000}"/>
    <cellStyle name="Vejica 2 24" xfId="524" xr:uid="{00000000-0005-0000-0000-00004A030000}"/>
    <cellStyle name="Vejica 2 25" xfId="717" xr:uid="{00000000-0005-0000-0000-00004B030000}"/>
    <cellStyle name="Vejica 2 26" xfId="638" xr:uid="{00000000-0005-0000-0000-00004C030000}"/>
    <cellStyle name="Vejica 2 27" xfId="731" xr:uid="{00000000-0005-0000-0000-00004D030000}"/>
    <cellStyle name="Vejica 2 28" xfId="747" xr:uid="{00000000-0005-0000-0000-00004E030000}"/>
    <cellStyle name="Vejica 2 29" xfId="574" xr:uid="{00000000-0005-0000-0000-00004F030000}"/>
    <cellStyle name="Vejica 2 3" xfId="190" xr:uid="{00000000-0005-0000-0000-000050030000}"/>
    <cellStyle name="Vejica 2 3 2" xfId="562" xr:uid="{00000000-0005-0000-0000-000051030000}"/>
    <cellStyle name="Vejica 2 30" xfId="546" xr:uid="{00000000-0005-0000-0000-000052030000}"/>
    <cellStyle name="Vejica 2 31" xfId="750" xr:uid="{00000000-0005-0000-0000-000053030000}"/>
    <cellStyle name="Vejica 2 32" xfId="811" xr:uid="{00000000-0005-0000-0000-000054030000}"/>
    <cellStyle name="Vejica 2 33" xfId="739" xr:uid="{00000000-0005-0000-0000-000055030000}"/>
    <cellStyle name="Vejica 2 34" xfId="830" xr:uid="{00000000-0005-0000-0000-000056030000}"/>
    <cellStyle name="Vejica 2 35" xfId="563" xr:uid="{00000000-0005-0000-0000-000057030000}"/>
    <cellStyle name="Vejica 2 36" xfId="511" xr:uid="{00000000-0005-0000-0000-000058030000}"/>
    <cellStyle name="Vejica 2 4" xfId="490" xr:uid="{00000000-0005-0000-0000-000059030000}"/>
    <cellStyle name="Vejica 2 4 2" xfId="778" xr:uid="{00000000-0005-0000-0000-00005A030000}"/>
    <cellStyle name="Vejica 2 5" xfId="494" xr:uid="{00000000-0005-0000-0000-00005B030000}"/>
    <cellStyle name="Vejica 2 5 2" xfId="653" xr:uid="{00000000-0005-0000-0000-00005C030000}"/>
    <cellStyle name="Vejica 2 6" xfId="496" xr:uid="{00000000-0005-0000-0000-00005D030000}"/>
    <cellStyle name="Vejica 2 6 2" xfId="577" xr:uid="{00000000-0005-0000-0000-00005E030000}"/>
    <cellStyle name="Vejica 2 7" xfId="500" xr:uid="{00000000-0005-0000-0000-00005F030000}"/>
    <cellStyle name="Vejica 2 8" xfId="654" xr:uid="{00000000-0005-0000-0000-000060030000}"/>
    <cellStyle name="Vejica 2 9" xfId="816" xr:uid="{00000000-0005-0000-0000-000061030000}"/>
    <cellStyle name="Vejica 3" xfId="5" xr:uid="{00000000-0005-0000-0000-000062030000}"/>
    <cellStyle name="Vejica 3 2" xfId="28" xr:uid="{00000000-0005-0000-0000-000063030000}"/>
    <cellStyle name="Vejica 3 2 10" xfId="63" xr:uid="{00000000-0005-0000-0000-000064030000}"/>
    <cellStyle name="Vejica 3 2 11" xfId="62" xr:uid="{00000000-0005-0000-0000-000065030000}"/>
    <cellStyle name="Vejica 3 2 12" xfId="83" xr:uid="{00000000-0005-0000-0000-000066030000}"/>
    <cellStyle name="Vejica 3 2 13" xfId="84" xr:uid="{00000000-0005-0000-0000-000067030000}"/>
    <cellStyle name="Vejica 3 2 2" xfId="29" xr:uid="{00000000-0005-0000-0000-000068030000}"/>
    <cellStyle name="Vejica 3 2 3" xfId="30" xr:uid="{00000000-0005-0000-0000-000069030000}"/>
    <cellStyle name="Vejica 3 2 4" xfId="31" xr:uid="{00000000-0005-0000-0000-00006A030000}"/>
    <cellStyle name="Vejica 3 2 5" xfId="32" xr:uid="{00000000-0005-0000-0000-00006B030000}"/>
    <cellStyle name="Vejica 3 2 6" xfId="33" xr:uid="{00000000-0005-0000-0000-00006C030000}"/>
    <cellStyle name="Vejica 3 2 7" xfId="34" xr:uid="{00000000-0005-0000-0000-00006D030000}"/>
    <cellStyle name="Vejica 3 2 8" xfId="35" xr:uid="{00000000-0005-0000-0000-00006E030000}"/>
    <cellStyle name="Vejica 3 2 9" xfId="36" xr:uid="{00000000-0005-0000-0000-00006F030000}"/>
    <cellStyle name="Vejica 4" xfId="7" xr:uid="{00000000-0005-0000-0000-000070030000}"/>
    <cellStyle name="Vejica 4 2" xfId="12" xr:uid="{00000000-0005-0000-0000-000071030000}"/>
    <cellStyle name="Vejica 4 3" xfId="85" xr:uid="{00000000-0005-0000-0000-000072030000}"/>
    <cellStyle name="Vejica 5" xfId="15" xr:uid="{00000000-0005-0000-0000-000073030000}"/>
    <cellStyle name="Vejica 6" xfId="870" xr:uid="{00000000-0005-0000-0000-000074030000}"/>
    <cellStyle name="Vejica 7" xfId="872" xr:uid="{00000000-0005-0000-0000-000075030000}"/>
    <cellStyle name="Vejica 8" xfId="885" xr:uid="{00000000-0005-0000-0000-000076030000}"/>
    <cellStyle name="Vejica 9" xfId="890" xr:uid="{94398946-F7EE-4626-9B4A-B527C3F76039}"/>
  </cellStyles>
  <dxfs count="45">
    <dxf>
      <font>
        <b val="0"/>
        <i val="0"/>
        <strike val="0"/>
        <condense val="0"/>
        <extend val="0"/>
        <outline val="0"/>
        <shadow val="0"/>
        <u val="none"/>
        <vertAlign val="baseline"/>
        <sz val="8"/>
        <color auto="1"/>
        <name val="Arial Narrow"/>
        <family val="2"/>
        <charset val="238"/>
        <scheme val="none"/>
      </font>
      <numFmt numFmtId="173" formatCode="_-* #,##0.00\ [$€-424]_-;\-* #,##0.00\ [$€-424]_-;_-* &quot;-&quot;??\ [$€-424]_-;_-@_-"/>
      <fill>
        <patternFill patternType="solid">
          <fgColor indexed="64"/>
          <bgColor theme="0"/>
        </patternFill>
      </fill>
    </dxf>
    <dxf>
      <font>
        <b val="0"/>
        <i val="0"/>
        <strike val="0"/>
        <condense val="0"/>
        <extend val="0"/>
        <outline val="0"/>
        <shadow val="0"/>
        <u val="none"/>
        <vertAlign val="baseline"/>
        <sz val="8"/>
        <color auto="1"/>
        <name val="Arial Narrow"/>
        <family val="2"/>
        <charset val="238"/>
        <scheme val="none"/>
      </font>
      <numFmt numFmtId="180" formatCode="0.00&quot; €/kos&quot;"/>
      <fill>
        <patternFill patternType="solid">
          <fgColor indexed="64"/>
          <bgColor theme="0"/>
        </patternFill>
      </fill>
    </dxf>
    <dxf>
      <font>
        <b val="0"/>
        <i val="0"/>
        <strike val="0"/>
        <condense val="0"/>
        <extend val="0"/>
        <outline val="0"/>
        <shadow val="0"/>
        <u val="none"/>
        <vertAlign val="baseline"/>
        <sz val="8"/>
        <color auto="1"/>
        <name val="Arial Narrow"/>
        <family val="2"/>
        <charset val="238"/>
        <scheme val="none"/>
      </font>
      <fill>
        <patternFill patternType="solid">
          <fgColor indexed="64"/>
          <bgColor theme="0"/>
        </patternFill>
      </fill>
    </dxf>
    <dxf>
      <font>
        <b val="0"/>
        <i val="0"/>
        <strike val="0"/>
        <condense val="0"/>
        <extend val="0"/>
        <outline val="0"/>
        <shadow val="0"/>
        <u val="none"/>
        <vertAlign val="baseline"/>
        <sz val="8"/>
        <color auto="1"/>
        <name val="Arial Narrow"/>
        <family val="2"/>
        <charset val="238"/>
        <scheme val="none"/>
      </font>
      <fill>
        <patternFill patternType="solid">
          <fgColor indexed="64"/>
          <bgColor theme="0"/>
        </patternFill>
      </fill>
    </dxf>
    <dxf>
      <font>
        <b val="0"/>
        <i val="0"/>
        <strike val="0"/>
        <condense val="0"/>
        <extend val="0"/>
        <outline val="0"/>
        <shadow val="0"/>
        <u val="none"/>
        <vertAlign val="baseline"/>
        <sz val="8"/>
        <color auto="1"/>
        <name val="Arial Narrow"/>
        <family val="2"/>
        <charset val="238"/>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Arial Narrow"/>
        <family val="2"/>
        <charset val="238"/>
        <scheme val="none"/>
      </font>
      <fill>
        <patternFill patternType="solid">
          <fgColor indexed="64"/>
          <bgColor theme="0"/>
        </patternFill>
      </fill>
      <alignment horizontal="left" vertical="bottom" textRotation="0" wrapText="0" indent="0" justifyLastLine="0" shrinkToFit="0" readingOrder="0"/>
    </dxf>
    <dxf>
      <font>
        <strike val="0"/>
        <outline val="0"/>
        <shadow val="0"/>
        <u val="none"/>
        <vertAlign val="baseline"/>
        <sz val="8"/>
        <color auto="1"/>
        <name val="Arial Narrow"/>
        <scheme val="none"/>
      </font>
      <numFmt numFmtId="173" formatCode="_-* #,##0.00\ [$€-424]_-;\-* #,##0.00\ [$€-424]_-;_-* &quot;-&quot;??\ [$€-424]_-;_-@_-"/>
      <fill>
        <patternFill patternType="none">
          <fgColor indexed="64"/>
          <bgColor theme="0"/>
        </patternFill>
      </fill>
      <border diagonalUp="0" diagonalDown="0">
        <left/>
        <right style="thin">
          <color indexed="64"/>
        </right>
        <top/>
        <bottom/>
        <vertical/>
        <horizontal/>
      </border>
      <protection locked="0" hidden="0"/>
    </dxf>
    <dxf>
      <font>
        <strike val="0"/>
        <outline val="0"/>
        <shadow val="0"/>
        <u val="none"/>
        <vertAlign val="baseline"/>
        <sz val="8"/>
        <color auto="1"/>
        <name val="Arial Narrow"/>
        <scheme val="none"/>
      </font>
      <numFmt numFmtId="180" formatCode="0.00&quot; €/kos&quot;"/>
      <fill>
        <patternFill patternType="none">
          <fgColor indexed="64"/>
          <bgColor theme="0"/>
        </patternFill>
      </fill>
      <alignment horizontal="general" vertical="bottom" textRotation="0" wrapText="0" indent="0" justifyLastLine="0" shrinkToFit="0" readingOrder="0"/>
      <protection locked="0" hidden="0"/>
    </dxf>
    <dxf>
      <font>
        <strike val="0"/>
        <outline val="0"/>
        <shadow val="0"/>
        <u val="none"/>
        <vertAlign val="baseline"/>
        <sz val="8"/>
        <color auto="1"/>
        <name val="Arial Narrow"/>
        <scheme val="none"/>
      </font>
      <fill>
        <patternFill patternType="none">
          <fgColor indexed="64"/>
          <bgColor theme="0"/>
        </patternFill>
      </fill>
      <protection locked="0" hidden="0"/>
    </dxf>
    <dxf>
      <font>
        <strike val="0"/>
        <outline val="0"/>
        <shadow val="0"/>
        <u val="none"/>
        <vertAlign val="baseline"/>
        <sz val="8"/>
        <color auto="1"/>
        <name val="Arial Narrow"/>
        <scheme val="none"/>
      </font>
      <fill>
        <patternFill patternType="none">
          <fgColor indexed="64"/>
          <bgColor theme="0"/>
        </patternFill>
      </fill>
      <protection locked="0" hidden="0"/>
    </dxf>
    <dxf>
      <font>
        <strike val="0"/>
        <outline val="0"/>
        <shadow val="0"/>
        <u val="none"/>
        <vertAlign val="baseline"/>
        <sz val="8"/>
        <color auto="1"/>
        <name val="Arial Narrow"/>
        <scheme val="none"/>
      </font>
      <fill>
        <patternFill patternType="none">
          <fgColor indexed="64"/>
          <bgColor theme="0"/>
        </patternFill>
      </fill>
      <alignment horizontal="general" vertical="bottom" textRotation="0" wrapText="1" indent="0" justifyLastLine="0" shrinkToFit="0" readingOrder="0"/>
      <protection locked="0" hidden="0"/>
    </dxf>
    <dxf>
      <font>
        <strike val="0"/>
        <outline val="0"/>
        <shadow val="0"/>
        <u val="none"/>
        <vertAlign val="baseline"/>
        <sz val="8"/>
        <color auto="1"/>
        <name val="Arial Narrow"/>
        <scheme val="none"/>
      </font>
      <numFmt numFmtId="2" formatCode="0.00"/>
      <fill>
        <patternFill patternType="none">
          <fgColor indexed="64"/>
          <bgColor theme="0"/>
        </patternFill>
      </fill>
      <alignment horizontal="right" vertical="top" textRotation="0" wrapText="0" indent="0" justifyLastLine="0" shrinkToFit="0" readingOrder="0"/>
      <border diagonalUp="0" diagonalDown="0">
        <left style="thin">
          <color indexed="64"/>
        </left>
        <right/>
        <top/>
        <bottom/>
        <vertical/>
        <horizontal/>
      </border>
      <protection locked="0" hidden="0"/>
    </dxf>
    <dxf>
      <font>
        <strike val="0"/>
        <outline val="0"/>
        <shadow val="0"/>
        <u val="none"/>
        <vertAlign val="baseline"/>
        <sz val="9"/>
        <color auto="1"/>
        <name val="Arial Narrow"/>
        <scheme val="none"/>
      </font>
      <fill>
        <patternFill patternType="none">
          <fgColor indexed="64"/>
          <bgColor theme="0"/>
        </patternFill>
      </fill>
      <protection locked="0" hidden="0"/>
    </dxf>
    <dxf>
      <font>
        <strike val="0"/>
        <outline val="0"/>
        <shadow val="0"/>
        <u val="none"/>
        <vertAlign val="baseline"/>
        <sz val="9"/>
        <color auto="1"/>
        <name val="Arial Narrow"/>
        <scheme val="none"/>
      </font>
      <fill>
        <patternFill patternType="none">
          <fgColor indexed="64"/>
          <bgColor theme="0"/>
        </patternFill>
      </fill>
      <protection locked="0" hidden="0"/>
    </dxf>
    <dxf>
      <font>
        <strike val="0"/>
        <outline val="0"/>
        <shadow val="0"/>
        <u val="none"/>
        <vertAlign val="baseline"/>
        <sz val="9"/>
        <color auto="1"/>
        <name val="Arial Narrow"/>
        <scheme val="none"/>
      </font>
      <fill>
        <patternFill patternType="none">
          <fgColor indexed="64"/>
          <bgColor theme="0"/>
        </patternFill>
      </fill>
      <alignment vertical="center" textRotation="0" indent="0" justifyLastLine="0" shrinkToFit="0" readingOrder="0"/>
      <protection locked="0" hidden="0"/>
    </dxf>
    <dxf>
      <font>
        <b val="0"/>
        <i val="0"/>
        <strike val="0"/>
        <condense val="0"/>
        <extend val="0"/>
        <outline val="0"/>
        <shadow val="0"/>
        <u val="none"/>
        <vertAlign val="baseline"/>
        <sz val="8"/>
        <color auto="1"/>
        <name val="Arial Narrow"/>
        <family val="2"/>
        <charset val="238"/>
        <scheme val="none"/>
      </font>
      <numFmt numFmtId="173" formatCode="_-* #,##0.00\ [$€-424]_-;\-* #,##0.00\ [$€-424]_-;_-* &quot;-&quot;??\ [$€-424]_-;_-@_-"/>
      <fill>
        <patternFill patternType="none">
          <fgColor indexed="64"/>
          <bgColor theme="0"/>
        </patternFill>
      </fill>
      <alignment horizontal="general" vertical="bottom" textRotation="0" wrapText="0" indent="0" justifyLastLine="0" shrinkToFit="0" readingOrder="0"/>
      <protection locked="1" hidden="0"/>
    </dxf>
    <dxf>
      <fill>
        <patternFill patternType="none">
          <fgColor indexed="64"/>
          <bgColor theme="0"/>
        </patternFill>
      </fill>
      <protection locked="0" hidden="0"/>
    </dxf>
    <dxf>
      <font>
        <b val="0"/>
        <i val="0"/>
        <strike val="0"/>
        <condense val="0"/>
        <extend val="0"/>
        <outline val="0"/>
        <shadow val="0"/>
        <u val="none"/>
        <vertAlign val="baseline"/>
        <sz val="8"/>
        <color auto="1"/>
        <name val="Arial Narrow"/>
        <family val="2"/>
        <charset val="238"/>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ill>
        <patternFill patternType="none">
          <fgColor indexed="64"/>
          <bgColor theme="0"/>
        </patternFill>
      </fill>
      <protection locked="0" hidden="0"/>
    </dxf>
    <dxf>
      <font>
        <b val="0"/>
        <i val="0"/>
        <strike val="0"/>
        <condense val="0"/>
        <extend val="0"/>
        <outline val="0"/>
        <shadow val="0"/>
        <u val="none"/>
        <vertAlign val="baseline"/>
        <sz val="8"/>
        <color auto="1"/>
        <name val="Arial Narrow"/>
        <family val="2"/>
        <charset val="238"/>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ill>
        <patternFill patternType="none">
          <fgColor indexed="64"/>
          <bgColor theme="0"/>
        </patternFill>
      </fill>
      <protection locked="0" hidden="0"/>
    </dxf>
    <dxf>
      <font>
        <b val="0"/>
        <i val="0"/>
        <strike val="0"/>
        <condense val="0"/>
        <extend val="0"/>
        <outline val="0"/>
        <shadow val="0"/>
        <u val="none"/>
        <vertAlign val="baseline"/>
        <sz val="8"/>
        <color auto="1"/>
        <name val="Arial Narrow"/>
        <family val="2"/>
        <charset val="238"/>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ill>
        <patternFill patternType="none">
          <fgColor indexed="64"/>
          <bgColor theme="0"/>
        </patternFill>
      </fill>
      <protection locked="0" hidden="0"/>
    </dxf>
    <dxf>
      <font>
        <b val="0"/>
        <i val="0"/>
        <strike val="0"/>
        <condense val="0"/>
        <extend val="0"/>
        <outline val="0"/>
        <shadow val="0"/>
        <u val="none"/>
        <vertAlign val="baseline"/>
        <sz val="8"/>
        <color auto="1"/>
        <name val="Arial Narrow"/>
        <family val="2"/>
        <charset val="238"/>
        <scheme val="none"/>
      </font>
      <numFmt numFmtId="0" formatCode="General"/>
      <fill>
        <patternFill patternType="none">
          <fgColor indexed="64"/>
          <bgColor theme="0"/>
        </patternFill>
      </fill>
      <alignment horizontal="general" vertical="bottom" textRotation="0" wrapText="1" indent="0" justifyLastLine="0" shrinkToFit="0" readingOrder="0"/>
      <protection locked="1" hidden="0"/>
    </dxf>
    <dxf>
      <fill>
        <patternFill patternType="none">
          <fgColor indexed="64"/>
          <bgColor theme="0"/>
        </patternFill>
      </fill>
      <protection locked="0" hidden="0"/>
    </dxf>
    <dxf>
      <font>
        <b val="0"/>
        <i val="0"/>
        <strike val="0"/>
        <condense val="0"/>
        <extend val="0"/>
        <outline val="0"/>
        <shadow val="0"/>
        <u val="none"/>
        <vertAlign val="baseline"/>
        <sz val="8"/>
        <color auto="1"/>
        <name val="Arial Narrow"/>
        <family val="2"/>
        <charset val="238"/>
        <scheme val="none"/>
      </font>
      <numFmt numFmtId="0" formatCode="General"/>
      <fill>
        <patternFill patternType="none">
          <fgColor indexed="64"/>
          <bgColor theme="0"/>
        </patternFill>
      </fill>
      <alignment horizontal="left" vertical="bottom" textRotation="0" wrapText="0" indent="3" justifyLastLine="0" shrinkToFit="0" readingOrder="0"/>
      <protection locked="1" hidden="0"/>
    </dxf>
    <dxf>
      <fill>
        <patternFill patternType="none">
          <fgColor indexed="64"/>
          <bgColor theme="0"/>
        </patternFill>
      </fill>
      <protection locked="0" hidden="0"/>
    </dxf>
    <dxf>
      <font>
        <strike val="0"/>
        <outline val="0"/>
        <shadow val="0"/>
        <u val="none"/>
        <vertAlign val="baseline"/>
        <sz val="9"/>
        <color auto="1"/>
        <name val="Arial Narrow"/>
        <scheme val="none"/>
      </font>
      <fill>
        <patternFill patternType="none">
          <fgColor indexed="64"/>
          <bgColor theme="0"/>
        </patternFill>
      </fill>
      <protection locked="0" hidden="0"/>
    </dxf>
    <dxf>
      <font>
        <strike val="0"/>
        <outline val="0"/>
        <shadow val="0"/>
        <u val="none"/>
        <vertAlign val="baseline"/>
        <sz val="9"/>
        <color auto="1"/>
        <name val="Arial Narrow"/>
        <scheme val="none"/>
      </font>
      <fill>
        <patternFill patternType="none">
          <fgColor indexed="64"/>
          <bgColor theme="0"/>
        </patternFill>
      </fill>
      <protection locked="0" hidden="0"/>
    </dxf>
    <dxf>
      <font>
        <strike val="0"/>
        <outline val="0"/>
        <shadow val="0"/>
        <u val="none"/>
        <vertAlign val="baseline"/>
        <sz val="9"/>
        <color auto="1"/>
        <name val="Arial Narrow"/>
        <scheme val="none"/>
      </font>
      <fill>
        <patternFill patternType="none">
          <fgColor indexed="64"/>
          <bgColor theme="0"/>
        </patternFill>
      </fill>
      <alignment vertical="center" textRotation="0" indent="0" justifyLastLine="0" shrinkToFit="0" readingOrder="0"/>
      <protection locked="0" hidden="0"/>
    </dxf>
    <dxf>
      <font>
        <b val="0"/>
        <i val="0"/>
        <strike val="0"/>
        <condense val="0"/>
        <extend val="0"/>
        <outline val="0"/>
        <shadow val="0"/>
        <u val="none"/>
        <vertAlign val="baseline"/>
        <sz val="8"/>
        <color auto="1"/>
        <name val="Arial Narrow"/>
        <family val="2"/>
        <charset val="238"/>
        <scheme val="none"/>
      </font>
      <numFmt numFmtId="173" formatCode="_-* #,##0.00\ [$€-424]_-;\-* #,##0.00\ [$€-424]_-;_-* &quot;-&quot;??\ [$€-424]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auto="1"/>
        <name val="Arial Narrow"/>
        <scheme val="none"/>
      </font>
      <numFmt numFmtId="173" formatCode="_-* #,##0.00\ [$€-424]_-;\-* #,##0.00\ [$€-424]_-;_-* &quot;-&quot;??\ [$€-424]_-;_-@_-"/>
      <fill>
        <patternFill patternType="none">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Arial Narrow"/>
        <family val="2"/>
        <charset val="238"/>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auto="1"/>
        <name val="Arial Narrow"/>
        <scheme val="none"/>
      </font>
      <fill>
        <patternFill patternType="none">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Arial Narrow"/>
        <family val="2"/>
        <charset val="238"/>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auto="1"/>
        <name val="Arial Narrow"/>
        <scheme val="none"/>
      </font>
      <fill>
        <patternFill patternType="none">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Arial Narrow"/>
        <family val="2"/>
        <charset val="238"/>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auto="1"/>
        <name val="Arial Narrow"/>
        <scheme val="none"/>
      </font>
      <fill>
        <patternFill patternType="none">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Arial Narrow"/>
        <family val="2"/>
        <charset val="238"/>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auto="1"/>
        <name val="Arial Narrow"/>
        <scheme val="none"/>
      </font>
      <fill>
        <patternFill patternType="none">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Arial Narrow"/>
        <family val="2"/>
        <charset val="238"/>
        <scheme val="none"/>
      </font>
      <fill>
        <patternFill patternType="solid">
          <fgColor indexed="64"/>
          <bgColor theme="0"/>
        </patternFill>
      </fill>
      <alignment horizontal="left" vertical="bottom" textRotation="0" wrapText="0" indent="3"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auto="1"/>
        <name val="Arial Narrow"/>
        <scheme val="none"/>
      </font>
      <numFmt numFmtId="2" formatCode="0.00"/>
      <fill>
        <patternFill patternType="none">
          <fgColor indexed="64"/>
          <bgColor theme="0"/>
        </patternFill>
      </fill>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9"/>
        <color auto="1"/>
        <name val="Arial Narrow"/>
        <scheme val="none"/>
      </font>
      <fill>
        <patternFill patternType="none">
          <fgColor indexed="64"/>
          <bgColor theme="0"/>
        </patternFill>
      </fill>
      <protection locked="0" hidden="0"/>
    </dxf>
    <dxf>
      <font>
        <strike val="0"/>
        <outline val="0"/>
        <shadow val="0"/>
        <u val="none"/>
        <vertAlign val="baseline"/>
        <sz val="9"/>
        <color auto="1"/>
        <name val="Arial Narrow"/>
        <scheme val="none"/>
      </font>
      <fill>
        <patternFill patternType="none">
          <fgColor indexed="64"/>
          <bgColor theme="0"/>
        </patternFill>
      </fill>
      <protection locked="0" hidden="0"/>
    </dxf>
    <dxf>
      <font>
        <strike val="0"/>
        <outline val="0"/>
        <shadow val="0"/>
        <u val="none"/>
        <vertAlign val="baseline"/>
        <sz val="9"/>
        <color auto="1"/>
        <name val="Arial Narrow"/>
        <scheme val="none"/>
      </font>
      <fill>
        <patternFill patternType="none">
          <fgColor indexed="64"/>
          <bgColor theme="0"/>
        </patternFill>
      </fill>
      <alignment vertical="center" textRotation="0" indent="0" justifyLastLine="0" shrinkToFit="0" readingOrder="0"/>
      <protection locked="0" hidden="0"/>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069602-82B2-4745-B621-E6B5A3D60ACA}" name="Tabela5" displayName="Tabela5" ref="B41:G61" totalsRowCount="1" headerRowDxfId="44" dataDxfId="43" totalsRowDxfId="42">
  <autoFilter ref="B41:G60" xr:uid="{00000000-0009-0000-0100-000005000000}">
    <filterColumn colId="0" hiddenButton="1"/>
    <filterColumn colId="1" hiddenButton="1"/>
    <filterColumn colId="2" hiddenButton="1"/>
    <filterColumn colId="3" hiddenButton="1"/>
    <filterColumn colId="4" hiddenButton="1"/>
    <filterColumn colId="5" hiddenButton="1"/>
  </autoFilter>
  <tableColumns count="6">
    <tableColumn id="1" xr3:uid="{A847BCAA-9A12-472D-AC39-DFB5BBB9BAAD}" name="A." totalsRowLabel="Skupaj zemeljska dela" dataDxfId="41" totalsRowDxfId="40" totalsRowCellStyle="Navadno 17"/>
    <tableColumn id="2" xr3:uid="{30908AE0-9083-4C84-AEB8-2D26B08E8265}" name="ZEMELJSKA DELA" dataDxfId="39" totalsRowDxfId="38" totalsRowCellStyle="Navadno 17"/>
    <tableColumn id="3" xr3:uid="{79B8B444-23C9-42F7-B754-97A5FE3D8C00}" name="količina" dataDxfId="37" totalsRowDxfId="36" totalsRowCellStyle="Navadno 17"/>
    <tableColumn id="4" xr3:uid="{7DC10836-8DA8-48AC-9B8B-A1F69E1BE3CD}" name="po" dataDxfId="35" totalsRowDxfId="34" totalsRowCellStyle="Navadno 17"/>
    <tableColumn id="5" xr3:uid="{0F7D8B5F-011A-4C42-B781-A1E11F83536B}" name="cena na enoto" dataDxfId="33" totalsRowDxfId="32" totalsRowCellStyle="Navadno 17"/>
    <tableColumn id="6" xr3:uid="{4440E614-7515-4F35-A636-0DE3B0434D8B}" name="cena" totalsRowFunction="sum" dataDxfId="31" totalsRowDxfId="30" totalsRowCellStyle="Navadno 17">
      <calculatedColumnFormula>D42*F42</calculatedColumnFormula>
    </tableColumn>
  </tableColumns>
  <tableStyleInfo name="TableStyleLight1" showFirstColumn="0"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C9C521-F9A8-48FA-941F-8B8C7F1C2684}" name="Tabela57" displayName="Tabela57" ref="B63:G82" totalsRowCount="1" headerRowDxfId="29" dataDxfId="28" totalsRowDxfId="27">
  <autoFilter ref="B63:G81" xr:uid="{00000000-0009-0000-0100-000006000000}">
    <filterColumn colId="0" hiddenButton="1"/>
    <filterColumn colId="1" hiddenButton="1"/>
    <filterColumn colId="2" hiddenButton="1"/>
    <filterColumn colId="3" hiddenButton="1"/>
    <filterColumn colId="4" hiddenButton="1"/>
    <filterColumn colId="5" hiddenButton="1"/>
  </autoFilter>
  <tableColumns count="6">
    <tableColumn id="1" xr3:uid="{B514FD88-35FB-43D0-8F0E-938A3EBB4EB6}" name="B." totalsRowLabel="Skupaj montažna dela" dataDxfId="26" totalsRowDxfId="25"/>
    <tableColumn id="2" xr3:uid="{56103B4D-5403-414D-958F-A329561265C3}" name="MONTAŽNA DELA" dataDxfId="24" totalsRowDxfId="23"/>
    <tableColumn id="3" xr3:uid="{DE6FC1E5-6488-48C5-8074-D3CB847C2B77}" name="količina" dataDxfId="22" totalsRowDxfId="21"/>
    <tableColumn id="4" xr3:uid="{90261C2B-F077-4FF9-8CBD-2A3AA9CE1680}" name="po" dataDxfId="20" totalsRowDxfId="19"/>
    <tableColumn id="5" xr3:uid="{84BC0E2A-5784-4E67-96F7-82D371F50C2C}" name="cena na enoto" dataDxfId="18" totalsRowDxfId="17"/>
    <tableColumn id="6" xr3:uid="{A0CEE885-19B3-4B82-9738-64F42C24B23B}" name="cena" totalsRowFunction="sum" dataDxfId="16" totalsRowDxfId="15">
      <calculatedColumnFormula>D64*F64</calculatedColumnFormula>
    </tableColumn>
  </tableColumns>
  <tableStyleInfo name="TableStyleLight1" showFirstColumn="0"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4B8D962-DF90-4738-9889-D71215EF0266}" name="Tabela579" displayName="Tabela579" ref="B84:G105" totalsRowCount="1" headerRowDxfId="14" dataDxfId="13" totalsRowDxfId="12">
  <autoFilter ref="B84:G104" xr:uid="{00000000-0009-0000-0100-000008000000}">
    <filterColumn colId="0" hiddenButton="1"/>
    <filterColumn colId="1" hiddenButton="1"/>
    <filterColumn colId="2" hiddenButton="1"/>
    <filterColumn colId="3" hiddenButton="1"/>
    <filterColumn colId="4" hiddenButton="1"/>
    <filterColumn colId="5" hiddenButton="1"/>
  </autoFilter>
  <tableColumns count="6">
    <tableColumn id="1" xr3:uid="{A4E2A0E5-F3CA-4BF7-9E17-B21DAAB65B10}" name="C." totalsRowLabel="Skupaj vodovodni material" dataDxfId="11" totalsRowDxfId="5"/>
    <tableColumn id="2" xr3:uid="{24A6D999-904F-4828-80E1-5944A0402376}" name="VODOVODNI MATERIAL" dataDxfId="10" totalsRowDxfId="4"/>
    <tableColumn id="3" xr3:uid="{721F2EA3-5101-41E3-96A2-6A7E900F89E7}" name="količina" dataDxfId="9" totalsRowDxfId="3"/>
    <tableColumn id="4" xr3:uid="{C778C6F2-C5BC-456A-B47A-A5645F112A82}" name="po" dataDxfId="8" totalsRowDxfId="2"/>
    <tableColumn id="5" xr3:uid="{C8C82C6D-BF15-48BB-AF05-0E45BF6CB6BB}" name="cena na enoto" dataDxfId="7" totalsRowDxfId="1"/>
    <tableColumn id="6" xr3:uid="{F6E12648-11B7-482E-B765-946C6CD4BDD0}" name="cena" totalsRowFunction="sum" dataDxfId="6" totalsRowDxfId="0">
      <calculatedColumnFormula>D85*F85</calculatedColumnFormula>
    </tableColumn>
  </tableColumns>
  <tableStyleInfo name="TableStyleLight1" showFirstColumn="0" showLastColumn="1"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2:L38"/>
  <sheetViews>
    <sheetView tabSelected="1" view="pageBreakPreview" zoomScale="130" zoomScaleNormal="100" zoomScaleSheetLayoutView="130" workbookViewId="0">
      <selection activeCell="I13" sqref="I13"/>
    </sheetView>
  </sheetViews>
  <sheetFormatPr defaultRowHeight="15"/>
  <cols>
    <col min="1" max="1" width="10.85546875" customWidth="1"/>
    <col min="2" max="2" width="9.140625" customWidth="1"/>
    <col min="6" max="6" width="21" customWidth="1"/>
    <col min="7" max="7" width="28.85546875" customWidth="1"/>
    <col min="8" max="8" width="10.140625" customWidth="1"/>
    <col min="9" max="9" width="24.140625" customWidth="1"/>
  </cols>
  <sheetData>
    <row r="2" spans="1:12" ht="18.75">
      <c r="A2" s="58"/>
      <c r="B2" s="290" t="s">
        <v>21</v>
      </c>
      <c r="C2" s="290"/>
      <c r="D2" s="290"/>
      <c r="E2" s="290"/>
      <c r="F2" s="290"/>
      <c r="G2" s="290"/>
    </row>
    <row r="3" spans="1:12" ht="18">
      <c r="A3" s="58"/>
      <c r="B3" s="192"/>
      <c r="C3" s="192"/>
      <c r="D3" s="192"/>
      <c r="E3" s="192"/>
      <c r="F3" s="192"/>
      <c r="G3" s="192"/>
    </row>
    <row r="4" spans="1:12" ht="18">
      <c r="A4" s="58"/>
      <c r="B4" s="192"/>
      <c r="C4" s="192"/>
      <c r="D4" s="192"/>
      <c r="E4" s="192"/>
      <c r="F4" s="192"/>
      <c r="G4" s="192"/>
    </row>
    <row r="5" spans="1:12" ht="15.75">
      <c r="A5" s="58" t="s">
        <v>94</v>
      </c>
      <c r="B5" s="294" t="s">
        <v>152</v>
      </c>
      <c r="C5" s="294"/>
      <c r="D5" s="58"/>
      <c r="E5" s="58"/>
      <c r="F5" s="58"/>
      <c r="G5" s="58"/>
    </row>
    <row r="6" spans="1:12" ht="31.15" customHeight="1">
      <c r="A6" s="153" t="s">
        <v>8</v>
      </c>
      <c r="B6" s="295" t="s">
        <v>415</v>
      </c>
      <c r="C6" s="295"/>
      <c r="D6" s="295"/>
      <c r="E6" s="295"/>
      <c r="F6" s="295"/>
      <c r="G6" s="295"/>
      <c r="H6" s="193"/>
    </row>
    <row r="7" spans="1:12" ht="15.75">
      <c r="A7" s="58"/>
      <c r="B7" s="291"/>
      <c r="C7" s="291"/>
      <c r="D7" s="291"/>
      <c r="E7" s="291"/>
      <c r="F7" s="291"/>
      <c r="G7" s="291"/>
    </row>
    <row r="8" spans="1:12">
      <c r="A8" s="58"/>
      <c r="B8" s="58"/>
      <c r="C8" s="58"/>
      <c r="D8" s="58"/>
      <c r="E8" s="58"/>
      <c r="F8" s="58"/>
      <c r="G8" s="194" t="s">
        <v>416</v>
      </c>
    </row>
    <row r="9" spans="1:12" ht="15.75">
      <c r="A9" s="68"/>
      <c r="B9" s="68" t="s">
        <v>95</v>
      </c>
      <c r="C9" s="292" t="s">
        <v>351</v>
      </c>
      <c r="D9" s="292"/>
      <c r="E9" s="292"/>
      <c r="F9" s="292"/>
      <c r="G9" s="195">
        <f>'0.2_Vodilni načrt-cestni del'!H25</f>
        <v>0</v>
      </c>
    </row>
    <row r="10" spans="1:12">
      <c r="A10" s="58"/>
      <c r="B10" s="58"/>
      <c r="C10" s="58"/>
      <c r="D10" s="58"/>
      <c r="E10" s="58"/>
      <c r="F10" s="58"/>
      <c r="G10" s="194"/>
    </row>
    <row r="11" spans="1:12" ht="15.75">
      <c r="A11" s="68"/>
      <c r="B11" s="196"/>
      <c r="C11" s="293" t="s">
        <v>417</v>
      </c>
      <c r="D11" s="293"/>
      <c r="E11" s="293"/>
      <c r="F11" s="293"/>
      <c r="G11" s="195">
        <f>'0.2_Vodilni načrt-vodovod'!G19</f>
        <v>0</v>
      </c>
    </row>
    <row r="12" spans="1:12" ht="15.75">
      <c r="A12" s="68"/>
      <c r="B12" s="196"/>
      <c r="C12" s="175"/>
      <c r="D12" s="175"/>
      <c r="E12" s="175"/>
      <c r="F12" s="175"/>
      <c r="G12" s="195"/>
    </row>
    <row r="13" spans="1:12" ht="15.75">
      <c r="A13" s="68"/>
      <c r="B13" s="197" t="s">
        <v>413</v>
      </c>
      <c r="C13" s="289" t="s">
        <v>414</v>
      </c>
      <c r="D13" s="289"/>
      <c r="E13" s="289"/>
      <c r="F13" s="289"/>
      <c r="G13" s="195">
        <f>CR!I101</f>
        <v>0</v>
      </c>
      <c r="I13" s="175"/>
      <c r="J13" s="175"/>
      <c r="K13" s="175"/>
      <c r="L13" s="175"/>
    </row>
    <row r="14" spans="1:12" ht="16.5" thickBot="1">
      <c r="A14" s="68"/>
      <c r="B14" s="198"/>
      <c r="C14" s="296"/>
      <c r="D14" s="296"/>
      <c r="E14" s="296"/>
      <c r="F14" s="296"/>
      <c r="G14" s="199"/>
      <c r="I14" s="175"/>
      <c r="J14" s="175"/>
      <c r="K14" s="175"/>
      <c r="L14" s="175"/>
    </row>
    <row r="15" spans="1:12" ht="15.75">
      <c r="A15" s="68"/>
      <c r="B15" s="196"/>
      <c r="C15" s="175"/>
      <c r="D15" s="175"/>
      <c r="E15" s="175"/>
      <c r="F15" s="175"/>
      <c r="G15" s="195"/>
      <c r="I15" s="175"/>
      <c r="J15" s="175"/>
      <c r="K15" s="175"/>
      <c r="L15" s="175"/>
    </row>
    <row r="16" spans="1:12" ht="15.75">
      <c r="A16" s="68"/>
      <c r="B16" s="68"/>
      <c r="C16" s="294" t="s">
        <v>2</v>
      </c>
      <c r="D16" s="294"/>
      <c r="E16" s="68"/>
      <c r="F16" s="58"/>
      <c r="G16" s="200">
        <f>ROUND(SUM(G9:G14),2)</f>
        <v>0</v>
      </c>
    </row>
    <row r="17" spans="1:7">
      <c r="A17" s="58"/>
      <c r="B17" s="58"/>
      <c r="C17" s="58"/>
      <c r="D17" s="58"/>
      <c r="E17" s="58"/>
      <c r="F17" s="58"/>
      <c r="G17" s="58"/>
    </row>
    <row r="18" spans="1:7" ht="15.75">
      <c r="A18" s="68"/>
      <c r="B18" s="68"/>
      <c r="C18" s="294" t="s">
        <v>1</v>
      </c>
      <c r="D18" s="294"/>
      <c r="E18" s="68"/>
      <c r="F18" s="58"/>
      <c r="G18" s="200">
        <f>0.22*G16</f>
        <v>0</v>
      </c>
    </row>
    <row r="19" spans="1:7">
      <c r="A19" s="58"/>
      <c r="B19" s="58"/>
      <c r="C19" s="58"/>
      <c r="D19" s="58"/>
      <c r="E19" s="58"/>
      <c r="F19" s="58"/>
      <c r="G19" s="58"/>
    </row>
    <row r="20" spans="1:7" ht="18">
      <c r="A20" s="68"/>
      <c r="B20" s="68"/>
      <c r="C20" s="300" t="s">
        <v>0</v>
      </c>
      <c r="D20" s="300"/>
      <c r="E20" s="300"/>
      <c r="F20" s="58"/>
      <c r="G20" s="200">
        <f>ROUND((G16+G18),2)</f>
        <v>0</v>
      </c>
    </row>
    <row r="21" spans="1:7">
      <c r="A21" s="58"/>
      <c r="B21" s="58"/>
      <c r="C21" s="58"/>
      <c r="D21" s="58"/>
      <c r="E21" s="58"/>
      <c r="F21" s="58"/>
      <c r="G21" s="58"/>
    </row>
    <row r="22" spans="1:7" ht="15" customHeight="1">
      <c r="A22" s="58"/>
      <c r="B22" s="58"/>
      <c r="C22" s="58"/>
      <c r="D22" s="58"/>
      <c r="E22" s="58"/>
      <c r="F22" s="58"/>
      <c r="G22" s="58"/>
    </row>
    <row r="23" spans="1:7">
      <c r="A23" s="58"/>
      <c r="B23" s="299"/>
      <c r="C23" s="299"/>
      <c r="D23" s="299"/>
      <c r="E23" s="299"/>
      <c r="F23" s="299"/>
      <c r="G23" s="299"/>
    </row>
    <row r="24" spans="1:7">
      <c r="A24" s="58"/>
      <c r="B24" s="299"/>
      <c r="C24" s="299"/>
      <c r="D24" s="299"/>
      <c r="E24" s="299"/>
      <c r="F24" s="299"/>
      <c r="G24" s="299"/>
    </row>
    <row r="25" spans="1:7">
      <c r="A25" s="58"/>
      <c r="B25" s="299"/>
      <c r="C25" s="299"/>
      <c r="D25" s="299"/>
      <c r="E25" s="299"/>
      <c r="F25" s="299"/>
      <c r="G25" s="299"/>
    </row>
    <row r="26" spans="1:7">
      <c r="A26" s="58"/>
      <c r="B26" s="299"/>
      <c r="C26" s="299"/>
      <c r="D26" s="299"/>
      <c r="E26" s="299"/>
      <c r="F26" s="299"/>
      <c r="G26" s="299"/>
    </row>
    <row r="27" spans="1:7" ht="15" customHeight="1">
      <c r="A27" s="58"/>
      <c r="B27" s="58"/>
      <c r="C27" s="301"/>
      <c r="D27" s="301"/>
      <c r="E27" s="301"/>
      <c r="F27" s="301"/>
      <c r="G27" s="58"/>
    </row>
    <row r="28" spans="1:7">
      <c r="A28" s="58"/>
      <c r="B28" s="297"/>
      <c r="C28" s="297"/>
      <c r="D28" s="297"/>
      <c r="E28" s="297"/>
      <c r="F28" s="297"/>
      <c r="G28" s="297"/>
    </row>
    <row r="29" spans="1:7">
      <c r="A29" s="58"/>
      <c r="B29" s="297"/>
      <c r="C29" s="297"/>
      <c r="D29" s="297"/>
      <c r="E29" s="297"/>
      <c r="F29" s="297"/>
      <c r="G29" s="297"/>
    </row>
    <row r="30" spans="1:7">
      <c r="A30" s="58"/>
      <c r="B30" s="297"/>
      <c r="C30" s="297"/>
      <c r="D30" s="297"/>
      <c r="E30" s="297"/>
      <c r="F30" s="297"/>
      <c r="G30" s="297"/>
    </row>
    <row r="31" spans="1:7">
      <c r="A31" s="58"/>
      <c r="B31" s="297"/>
      <c r="C31" s="297"/>
      <c r="D31" s="297"/>
      <c r="E31" s="297"/>
      <c r="F31" s="297"/>
      <c r="G31" s="297"/>
    </row>
    <row r="32" spans="1:7">
      <c r="A32" s="58"/>
      <c r="B32" s="297"/>
      <c r="C32" s="297"/>
      <c r="D32" s="297"/>
      <c r="E32" s="297"/>
      <c r="F32" s="297"/>
      <c r="G32" s="297"/>
    </row>
    <row r="33" spans="1:7" ht="15" customHeight="1">
      <c r="A33" s="58"/>
      <c r="B33" s="58"/>
      <c r="C33" s="301"/>
      <c r="D33" s="301"/>
      <c r="E33" s="301"/>
      <c r="F33" s="301"/>
      <c r="G33" s="58"/>
    </row>
    <row r="34" spans="1:7">
      <c r="A34" s="58"/>
      <c r="B34" s="298"/>
      <c r="C34" s="299"/>
      <c r="D34" s="299"/>
      <c r="E34" s="299"/>
      <c r="F34" s="299"/>
      <c r="G34" s="299"/>
    </row>
    <row r="35" spans="1:7">
      <c r="A35" s="58"/>
      <c r="B35" s="299"/>
      <c r="C35" s="299"/>
      <c r="D35" s="299"/>
      <c r="E35" s="299"/>
      <c r="F35" s="299"/>
      <c r="G35" s="299"/>
    </row>
    <row r="36" spans="1:7">
      <c r="A36" s="58"/>
      <c r="B36" s="299"/>
      <c r="C36" s="299"/>
      <c r="D36" s="299"/>
      <c r="E36" s="299"/>
      <c r="F36" s="299"/>
      <c r="G36" s="299"/>
    </row>
    <row r="37" spans="1:7">
      <c r="A37" s="58"/>
      <c r="B37" s="299"/>
      <c r="C37" s="299"/>
      <c r="D37" s="299"/>
      <c r="E37" s="299"/>
      <c r="F37" s="299"/>
      <c r="G37" s="299"/>
    </row>
    <row r="38" spans="1:7">
      <c r="A38" s="58"/>
      <c r="B38" s="299"/>
      <c r="C38" s="299"/>
      <c r="D38" s="299"/>
      <c r="E38" s="299"/>
      <c r="F38" s="299"/>
      <c r="G38" s="299"/>
    </row>
  </sheetData>
  <sheetProtection algorithmName="SHA-512" hashValue="xHduXF33JTdJ6KrWsQblZ8qgB8FNDcV9h+erDKG6tcmb3ktF0SsHQGDT5jE2mkTKN5O/EmqbIfEyP+GYVn1Ysw==" saltValue="PzqDx+kbPD9JPQB14oBzyw==" spinCount="100000" sheet="1" objects="1" scenarios="1" selectLockedCells="1"/>
  <mergeCells count="16">
    <mergeCell ref="C14:F14"/>
    <mergeCell ref="B28:G32"/>
    <mergeCell ref="B34:G38"/>
    <mergeCell ref="C16:D16"/>
    <mergeCell ref="C18:D18"/>
    <mergeCell ref="C20:E20"/>
    <mergeCell ref="B23:G26"/>
    <mergeCell ref="C27:F27"/>
    <mergeCell ref="C33:F33"/>
    <mergeCell ref="C13:F13"/>
    <mergeCell ref="B2:G2"/>
    <mergeCell ref="B7:G7"/>
    <mergeCell ref="C9:F9"/>
    <mergeCell ref="C11:F11"/>
    <mergeCell ref="B5:C5"/>
    <mergeCell ref="B6:G6"/>
  </mergeCells>
  <pageMargins left="0.98425196850393704" right="0.78740157480314965" top="0.58333333333333337" bottom="0.78740157480314965" header="0.19685039370078741" footer="0.19685039370078741"/>
  <pageSetup paperSize="9" scale="85" orientation="portrait" r:id="rId1"/>
  <headerFooter alignWithMargins="0">
    <oddHeader>&amp;CUreditev površin za kolesarje in pešce
v križišču Straške (LC 295041) in Povhove (LK 299091) ulice</oddHeader>
    <oddFooter>&amp;C&amp;"Arial,Krepko"
&amp;A&amp;R&amp;"Arial,Navadno"&amp;10&amp;P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3:N356"/>
  <sheetViews>
    <sheetView showZeros="0" view="pageBreakPreview" zoomScale="145" zoomScaleNormal="100" zoomScaleSheetLayoutView="145" workbookViewId="0">
      <selection activeCell="G55" sqref="G55"/>
    </sheetView>
  </sheetViews>
  <sheetFormatPr defaultColWidth="8.85546875" defaultRowHeight="12.75"/>
  <cols>
    <col min="1" max="1" width="5.42578125" style="58" customWidth="1"/>
    <col min="2" max="2" width="6.28515625" style="58" customWidth="1"/>
    <col min="3" max="3" width="37.85546875" style="58" customWidth="1"/>
    <col min="4" max="4" width="24.85546875" style="67" customWidth="1"/>
    <col min="5" max="5" width="9.140625" style="55" bestFit="1" customWidth="1"/>
    <col min="6" max="6" width="6.28515625" style="71" customWidth="1"/>
    <col min="7" max="7" width="10.5703125" style="58" customWidth="1"/>
    <col min="8" max="8" width="15.42578125" style="55" customWidth="1"/>
    <col min="9" max="9" width="17.28515625" style="58" customWidth="1"/>
    <col min="10" max="10" width="11.7109375" style="58" bestFit="1" customWidth="1"/>
    <col min="11" max="16384" width="8.85546875" style="58"/>
  </cols>
  <sheetData>
    <row r="3" spans="1:8" ht="18.75">
      <c r="C3" s="158" t="s">
        <v>31</v>
      </c>
      <c r="D3" s="159"/>
      <c r="E3" s="160"/>
      <c r="F3" s="159"/>
      <c r="G3" s="159"/>
      <c r="H3" s="159"/>
    </row>
    <row r="4" spans="1:8">
      <c r="D4" s="58"/>
      <c r="F4" s="58"/>
      <c r="H4" s="58"/>
    </row>
    <row r="5" spans="1:8" ht="45" customHeight="1">
      <c r="A5" s="304" t="s">
        <v>8</v>
      </c>
      <c r="B5" s="304"/>
      <c r="C5" s="305" t="s">
        <v>150</v>
      </c>
      <c r="D5" s="305"/>
      <c r="E5" s="305"/>
      <c r="F5" s="305"/>
      <c r="G5" s="162"/>
      <c r="H5" s="162"/>
    </row>
    <row r="6" spans="1:8" ht="18">
      <c r="A6" s="307" t="s">
        <v>32</v>
      </c>
      <c r="B6" s="307"/>
      <c r="C6" s="308" t="s">
        <v>126</v>
      </c>
      <c r="D6" s="308"/>
      <c r="E6" s="163"/>
      <c r="F6" s="161"/>
      <c r="G6" s="162"/>
      <c r="H6" s="162"/>
    </row>
    <row r="7" spans="1:8" ht="15.75">
      <c r="A7" s="306" t="s">
        <v>110</v>
      </c>
      <c r="B7" s="306"/>
      <c r="C7" s="164" t="s">
        <v>151</v>
      </c>
      <c r="D7" s="165"/>
      <c r="E7" s="166"/>
      <c r="F7" s="165"/>
      <c r="G7" s="165"/>
      <c r="H7" s="167"/>
    </row>
    <row r="8" spans="1:8">
      <c r="D8" s="58"/>
      <c r="F8" s="58"/>
      <c r="H8" s="58"/>
    </row>
    <row r="9" spans="1:8" ht="15.75" customHeight="1">
      <c r="B9" s="68"/>
      <c r="C9" s="68" t="s">
        <v>33</v>
      </c>
      <c r="D9" s="68"/>
      <c r="E9" s="168"/>
      <c r="F9" s="169"/>
      <c r="G9" s="169"/>
      <c r="H9" s="60">
        <f>H82</f>
        <v>0</v>
      </c>
    </row>
    <row r="10" spans="1:8">
      <c r="D10" s="58"/>
      <c r="E10" s="170"/>
      <c r="F10" s="171"/>
      <c r="G10" s="171"/>
      <c r="H10" s="172">
        <f t="shared" ref="H10:H22" si="0">E10</f>
        <v>0</v>
      </c>
    </row>
    <row r="11" spans="1:8" ht="15">
      <c r="B11" s="68"/>
      <c r="C11" s="68" t="s">
        <v>34</v>
      </c>
      <c r="D11" s="68"/>
      <c r="E11" s="168"/>
      <c r="F11" s="169"/>
      <c r="G11" s="169"/>
      <c r="H11" s="60">
        <f>H123</f>
        <v>0</v>
      </c>
    </row>
    <row r="12" spans="1:8">
      <c r="D12" s="58"/>
      <c r="E12" s="170"/>
      <c r="F12" s="171"/>
      <c r="G12" s="171"/>
      <c r="H12" s="172">
        <f t="shared" si="0"/>
        <v>0</v>
      </c>
    </row>
    <row r="13" spans="1:8" ht="15">
      <c r="B13" s="68"/>
      <c r="C13" s="68" t="s">
        <v>35</v>
      </c>
      <c r="D13" s="68"/>
      <c r="E13" s="168"/>
      <c r="F13" s="169"/>
      <c r="G13" s="169"/>
      <c r="H13" s="60">
        <f>H163</f>
        <v>0</v>
      </c>
    </row>
    <row r="14" spans="1:8">
      <c r="D14" s="58"/>
      <c r="E14" s="170"/>
      <c r="F14" s="171"/>
      <c r="G14" s="171"/>
      <c r="H14" s="172">
        <f t="shared" si="0"/>
        <v>0</v>
      </c>
    </row>
    <row r="15" spans="1:8" ht="15">
      <c r="B15" s="68"/>
      <c r="C15" s="68" t="s">
        <v>36</v>
      </c>
      <c r="D15" s="68"/>
      <c r="E15" s="173"/>
      <c r="F15" s="169"/>
      <c r="G15" s="169"/>
      <c r="H15" s="174">
        <f>H189</f>
        <v>0</v>
      </c>
    </row>
    <row r="16" spans="1:8">
      <c r="D16" s="58"/>
      <c r="E16" s="170"/>
      <c r="F16" s="171"/>
      <c r="G16" s="171"/>
      <c r="H16" s="172">
        <f t="shared" si="0"/>
        <v>0</v>
      </c>
    </row>
    <row r="17" spans="2:8" ht="15">
      <c r="B17" s="68"/>
      <c r="C17" s="68" t="s">
        <v>37</v>
      </c>
      <c r="D17" s="68"/>
      <c r="E17" s="168"/>
      <c r="F17" s="169"/>
      <c r="G17" s="169"/>
      <c r="H17" s="60">
        <f>H198</f>
        <v>0</v>
      </c>
    </row>
    <row r="18" spans="2:8">
      <c r="D18" s="58"/>
      <c r="E18" s="170"/>
      <c r="F18" s="171"/>
      <c r="G18" s="171"/>
      <c r="H18" s="172"/>
    </row>
    <row r="19" spans="2:8" ht="15">
      <c r="B19" s="68"/>
      <c r="C19" s="68" t="s">
        <v>38</v>
      </c>
      <c r="D19" s="68"/>
      <c r="E19" s="168"/>
      <c r="F19" s="169"/>
      <c r="G19" s="169"/>
      <c r="H19" s="60">
        <f>H258</f>
        <v>0</v>
      </c>
    </row>
    <row r="20" spans="2:8">
      <c r="D20" s="58"/>
      <c r="E20" s="170"/>
      <c r="F20" s="171"/>
      <c r="G20" s="171"/>
      <c r="H20" s="172"/>
    </row>
    <row r="21" spans="2:8" ht="15">
      <c r="B21" s="68"/>
      <c r="C21" s="68" t="s">
        <v>39</v>
      </c>
      <c r="D21" s="68"/>
      <c r="E21" s="173"/>
      <c r="F21" s="169"/>
      <c r="G21" s="169"/>
      <c r="H21" s="60">
        <f>H289</f>
        <v>0</v>
      </c>
    </row>
    <row r="22" spans="2:8" ht="15">
      <c r="B22" s="68"/>
      <c r="C22" s="68"/>
      <c r="D22" s="175"/>
      <c r="E22" s="170"/>
      <c r="F22" s="176"/>
      <c r="G22" s="171"/>
      <c r="H22" s="172">
        <f t="shared" si="0"/>
        <v>0</v>
      </c>
    </row>
    <row r="23" spans="2:8" ht="15.75" thickBot="1">
      <c r="B23" s="68"/>
      <c r="C23" s="177" t="s">
        <v>40</v>
      </c>
      <c r="D23" s="178"/>
      <c r="E23" s="179"/>
      <c r="F23" s="180"/>
      <c r="G23" s="180"/>
      <c r="H23" s="181">
        <f>SUM(H8:H22)*0.05</f>
        <v>0</v>
      </c>
    </row>
    <row r="24" spans="2:8">
      <c r="D24" s="58"/>
      <c r="E24" s="168"/>
      <c r="F24" s="182"/>
      <c r="G24" s="182"/>
      <c r="H24" s="58"/>
    </row>
    <row r="25" spans="2:8" ht="15.75">
      <c r="B25" s="68"/>
      <c r="C25" s="68"/>
      <c r="D25" s="183" t="s">
        <v>2</v>
      </c>
      <c r="E25" s="168"/>
      <c r="F25" s="302"/>
      <c r="G25" s="302"/>
      <c r="H25" s="184">
        <f>SUM(H9:H23)</f>
        <v>0</v>
      </c>
    </row>
    <row r="26" spans="2:8" ht="15">
      <c r="D26" s="58"/>
      <c r="E26" s="168"/>
      <c r="F26" s="171"/>
      <c r="G26" s="171"/>
      <c r="H26" s="185"/>
    </row>
    <row r="27" spans="2:8" ht="15.75">
      <c r="B27" s="68"/>
      <c r="C27" s="68"/>
      <c r="D27" s="183" t="s">
        <v>1</v>
      </c>
      <c r="E27" s="168"/>
      <c r="F27" s="302"/>
      <c r="G27" s="302"/>
      <c r="H27" s="184">
        <f>H25*0.22</f>
        <v>0</v>
      </c>
    </row>
    <row r="28" spans="2:8" ht="15">
      <c r="D28" s="58"/>
      <c r="E28" s="168"/>
      <c r="F28" s="171"/>
      <c r="G28" s="171"/>
      <c r="H28" s="185"/>
    </row>
    <row r="29" spans="2:8" ht="18.75" thickBot="1">
      <c r="B29" s="68"/>
      <c r="C29" s="68"/>
      <c r="D29" s="186" t="s">
        <v>0</v>
      </c>
      <c r="E29" s="303"/>
      <c r="F29" s="303"/>
      <c r="G29" s="303"/>
      <c r="H29" s="187">
        <f>H25+H27</f>
        <v>0</v>
      </c>
    </row>
    <row r="30" spans="2:8">
      <c r="D30" s="58"/>
      <c r="F30" s="58"/>
      <c r="H30" s="58"/>
    </row>
    <row r="31" spans="2:8">
      <c r="D31" s="58"/>
      <c r="F31" s="58"/>
      <c r="H31" s="58"/>
    </row>
    <row r="32" spans="2:8" ht="12.75" customHeight="1">
      <c r="C32" s="299" t="s">
        <v>41</v>
      </c>
      <c r="D32" s="299"/>
      <c r="E32" s="299"/>
      <c r="F32" s="299"/>
      <c r="G32" s="299"/>
      <c r="H32" s="123"/>
    </row>
    <row r="33" spans="2:12">
      <c r="C33" s="299"/>
      <c r="D33" s="299"/>
      <c r="E33" s="299"/>
      <c r="F33" s="299"/>
      <c r="G33" s="299"/>
      <c r="H33" s="123"/>
    </row>
    <row r="34" spans="2:12">
      <c r="C34" s="299"/>
      <c r="D34" s="299"/>
      <c r="E34" s="299"/>
      <c r="F34" s="299"/>
      <c r="G34" s="299"/>
      <c r="H34" s="123"/>
    </row>
    <row r="35" spans="2:12">
      <c r="C35" s="299"/>
      <c r="D35" s="299"/>
      <c r="E35" s="299"/>
      <c r="F35" s="299"/>
      <c r="G35" s="299"/>
      <c r="H35" s="123"/>
    </row>
    <row r="36" spans="2:12">
      <c r="D36" s="58"/>
      <c r="F36" s="58"/>
      <c r="H36" s="58"/>
    </row>
    <row r="37" spans="2:12" ht="12.75" customHeight="1">
      <c r="C37" s="299" t="s">
        <v>42</v>
      </c>
      <c r="D37" s="299"/>
      <c r="E37" s="299"/>
      <c r="F37" s="299"/>
      <c r="G37" s="299"/>
      <c r="H37" s="123"/>
    </row>
    <row r="38" spans="2:12">
      <c r="C38" s="299"/>
      <c r="D38" s="299"/>
      <c r="E38" s="299"/>
      <c r="F38" s="299"/>
      <c r="G38" s="299"/>
      <c r="H38" s="123"/>
    </row>
    <row r="39" spans="2:12">
      <c r="C39" s="299"/>
      <c r="D39" s="299"/>
      <c r="E39" s="299"/>
      <c r="F39" s="299"/>
      <c r="G39" s="299"/>
      <c r="H39" s="153"/>
      <c r="I39" s="153"/>
      <c r="J39" s="153"/>
      <c r="K39" s="153"/>
      <c r="L39" s="153"/>
    </row>
    <row r="40" spans="2:12" ht="16.899999999999999" customHeight="1">
      <c r="C40" s="299"/>
      <c r="D40" s="299"/>
      <c r="E40" s="299"/>
      <c r="F40" s="299"/>
      <c r="G40" s="299"/>
      <c r="H40" s="153"/>
      <c r="I40" s="153"/>
      <c r="J40" s="153"/>
      <c r="K40" s="153"/>
      <c r="L40" s="153"/>
    </row>
    <row r="41" spans="2:12">
      <c r="C41" s="299"/>
      <c r="D41" s="299"/>
      <c r="E41" s="299"/>
      <c r="F41" s="299"/>
      <c r="G41" s="123"/>
      <c r="H41" s="153"/>
      <c r="I41" s="153"/>
      <c r="J41" s="153"/>
      <c r="K41" s="153"/>
      <c r="L41" s="153"/>
    </row>
    <row r="42" spans="2:12">
      <c r="D42" s="58"/>
      <c r="F42" s="58"/>
      <c r="H42" s="153"/>
      <c r="I42" s="153"/>
      <c r="J42" s="153"/>
      <c r="K42" s="153"/>
      <c r="L42" s="153"/>
    </row>
    <row r="43" spans="2:12" ht="12.75" customHeight="1">
      <c r="C43" s="299" t="s">
        <v>353</v>
      </c>
      <c r="D43" s="299"/>
      <c r="E43" s="299"/>
      <c r="F43" s="299"/>
      <c r="G43" s="299"/>
      <c r="H43" s="153"/>
      <c r="I43" s="153"/>
      <c r="J43" s="153"/>
      <c r="K43" s="153"/>
      <c r="L43" s="153"/>
    </row>
    <row r="44" spans="2:12">
      <c r="C44" s="299"/>
      <c r="D44" s="299"/>
      <c r="E44" s="299"/>
      <c r="F44" s="299"/>
      <c r="G44" s="299"/>
      <c r="H44" s="153"/>
      <c r="I44" s="153"/>
      <c r="J44" s="153"/>
      <c r="K44" s="153"/>
      <c r="L44" s="153"/>
    </row>
    <row r="45" spans="2:12">
      <c r="C45" s="299"/>
      <c r="D45" s="299"/>
      <c r="E45" s="299"/>
      <c r="F45" s="299"/>
      <c r="G45" s="299"/>
      <c r="H45" s="153"/>
      <c r="I45" s="153"/>
      <c r="J45" s="153"/>
      <c r="K45" s="153"/>
      <c r="L45" s="153"/>
    </row>
    <row r="46" spans="2:12">
      <c r="C46" s="299"/>
      <c r="D46" s="299"/>
      <c r="E46" s="299"/>
      <c r="F46" s="299"/>
      <c r="G46" s="299"/>
      <c r="H46" s="153"/>
      <c r="I46" s="153"/>
      <c r="J46" s="153"/>
      <c r="K46" s="153"/>
      <c r="L46" s="153"/>
    </row>
    <row r="47" spans="2:12">
      <c r="B47" s="123"/>
      <c r="C47" s="299"/>
      <c r="D47" s="299"/>
      <c r="E47" s="299"/>
      <c r="F47" s="299"/>
      <c r="G47" s="123"/>
      <c r="H47" s="123"/>
    </row>
    <row r="48" spans="2:12">
      <c r="C48" s="299"/>
      <c r="D48" s="299"/>
      <c r="E48" s="299"/>
      <c r="F48" s="299"/>
    </row>
    <row r="50" spans="1:12" s="89" customFormat="1">
      <c r="A50" s="88" t="s">
        <v>43</v>
      </c>
      <c r="C50" s="88" t="s">
        <v>44</v>
      </c>
      <c r="D50" s="88" t="s">
        <v>45</v>
      </c>
      <c r="E50" s="90" t="s">
        <v>46</v>
      </c>
      <c r="F50" s="91" t="s">
        <v>47</v>
      </c>
      <c r="G50" s="92" t="s">
        <v>48</v>
      </c>
      <c r="H50" s="93" t="s">
        <v>49</v>
      </c>
      <c r="L50" s="58"/>
    </row>
    <row r="51" spans="1:12" s="89" customFormat="1" thickBot="1">
      <c r="A51" s="94" t="s">
        <v>50</v>
      </c>
      <c r="B51" s="95"/>
      <c r="C51" s="94" t="s">
        <v>50</v>
      </c>
      <c r="D51" s="96"/>
      <c r="E51" s="97" t="s">
        <v>50</v>
      </c>
      <c r="F51" s="98"/>
      <c r="G51" s="99" t="s">
        <v>51</v>
      </c>
      <c r="H51" s="100"/>
    </row>
    <row r="52" spans="1:12" ht="13.5" thickTop="1">
      <c r="A52" s="101" t="s">
        <v>7</v>
      </c>
      <c r="B52" s="102"/>
      <c r="C52" s="101" t="s">
        <v>6</v>
      </c>
      <c r="D52" s="81"/>
      <c r="E52" s="188"/>
      <c r="F52" s="189"/>
      <c r="G52" s="102"/>
      <c r="H52" s="188"/>
    </row>
    <row r="53" spans="1:12">
      <c r="A53" s="52"/>
      <c r="B53" s="52"/>
      <c r="C53" s="53"/>
      <c r="F53" s="56"/>
      <c r="G53" s="57"/>
    </row>
    <row r="54" spans="1:12">
      <c r="A54" s="69" t="s">
        <v>52</v>
      </c>
      <c r="C54" s="70" t="s">
        <v>11</v>
      </c>
      <c r="F54" s="56"/>
      <c r="G54" s="57"/>
    </row>
    <row r="55" spans="1:12" ht="33.75">
      <c r="A55" s="52">
        <v>11</v>
      </c>
      <c r="B55" s="52">
        <v>131</v>
      </c>
      <c r="C55" s="53" t="s">
        <v>129</v>
      </c>
      <c r="D55" s="54" t="s">
        <v>148</v>
      </c>
      <c r="E55" s="55">
        <v>0.15</v>
      </c>
      <c r="F55" s="157" t="s">
        <v>53</v>
      </c>
      <c r="G55" s="191"/>
      <c r="H55" s="60">
        <f>E55*G55</f>
        <v>0</v>
      </c>
    </row>
    <row r="56" spans="1:12">
      <c r="A56" s="52"/>
      <c r="B56" s="52"/>
      <c r="C56" s="53"/>
      <c r="F56" s="56"/>
      <c r="G56" s="57"/>
    </row>
    <row r="57" spans="1:12" ht="38.25">
      <c r="A57" s="52">
        <v>11</v>
      </c>
      <c r="B57" s="52">
        <v>321</v>
      </c>
      <c r="C57" s="53" t="s">
        <v>127</v>
      </c>
      <c r="D57" s="67" t="s">
        <v>128</v>
      </c>
      <c r="E57" s="55">
        <v>1</v>
      </c>
      <c r="F57" s="157"/>
      <c r="G57" s="191"/>
      <c r="H57" s="60">
        <f>E57*G57</f>
        <v>0</v>
      </c>
    </row>
    <row r="58" spans="1:12">
      <c r="A58" s="52"/>
      <c r="B58" s="52"/>
      <c r="C58" s="53"/>
      <c r="F58" s="56"/>
      <c r="G58" s="57"/>
    </row>
    <row r="59" spans="1:12">
      <c r="A59" s="69" t="s">
        <v>29</v>
      </c>
      <c r="C59" s="70" t="s">
        <v>10</v>
      </c>
    </row>
    <row r="60" spans="1:12">
      <c r="A60" s="61" t="s">
        <v>54</v>
      </c>
      <c r="B60" s="62"/>
      <c r="C60" s="63" t="s">
        <v>55</v>
      </c>
      <c r="D60" s="64"/>
      <c r="E60" s="65"/>
      <c r="F60" s="116"/>
      <c r="G60" s="117"/>
      <c r="H60" s="65"/>
    </row>
    <row r="61" spans="1:12" ht="33.75">
      <c r="A61" s="52" t="s">
        <v>156</v>
      </c>
      <c r="B61" s="52" t="s">
        <v>157</v>
      </c>
      <c r="C61" s="53" t="s">
        <v>155</v>
      </c>
      <c r="D61" s="54" t="s">
        <v>158</v>
      </c>
      <c r="E61" s="55">
        <v>1</v>
      </c>
      <c r="F61" s="56" t="s">
        <v>9</v>
      </c>
      <c r="G61" s="191"/>
      <c r="H61" s="60">
        <f>E61*G61</f>
        <v>0</v>
      </c>
    </row>
    <row r="62" spans="1:12">
      <c r="A62" s="52"/>
      <c r="B62" s="52"/>
      <c r="C62" s="53"/>
      <c r="D62" s="54"/>
      <c r="F62" s="56"/>
      <c r="G62" s="59"/>
    </row>
    <row r="63" spans="1:12" ht="45">
      <c r="A63" s="52">
        <v>12</v>
      </c>
      <c r="B63" s="52" t="s">
        <v>159</v>
      </c>
      <c r="C63" s="53" t="s">
        <v>154</v>
      </c>
      <c r="D63" s="54" t="s">
        <v>161</v>
      </c>
      <c r="E63" s="55">
        <v>2</v>
      </c>
      <c r="F63" s="56" t="s">
        <v>9</v>
      </c>
      <c r="G63" s="191"/>
      <c r="H63" s="60">
        <f>E63*G63</f>
        <v>0</v>
      </c>
    </row>
    <row r="64" spans="1:12">
      <c r="A64" s="52"/>
      <c r="B64" s="52"/>
      <c r="C64" s="53"/>
      <c r="D64" s="54"/>
      <c r="F64" s="56"/>
      <c r="G64" s="57"/>
    </row>
    <row r="65" spans="1:9" ht="45">
      <c r="A65" s="52">
        <v>12</v>
      </c>
      <c r="B65" s="52">
        <v>282</v>
      </c>
      <c r="C65" s="53" t="s">
        <v>114</v>
      </c>
      <c r="D65" s="54" t="s">
        <v>162</v>
      </c>
      <c r="E65" s="55">
        <v>3</v>
      </c>
      <c r="F65" s="56" t="s">
        <v>9</v>
      </c>
      <c r="G65" s="191"/>
      <c r="H65" s="60">
        <f>E65*G65</f>
        <v>0</v>
      </c>
    </row>
    <row r="66" spans="1:9">
      <c r="A66" s="52"/>
      <c r="B66" s="52"/>
      <c r="C66" s="53"/>
      <c r="D66" s="54"/>
      <c r="F66" s="56"/>
      <c r="G66" s="57"/>
    </row>
    <row r="67" spans="1:9" ht="56.25">
      <c r="A67" s="52">
        <v>12</v>
      </c>
      <c r="B67" s="52">
        <v>286</v>
      </c>
      <c r="C67" s="53" t="s">
        <v>153</v>
      </c>
      <c r="D67" s="54" t="s">
        <v>163</v>
      </c>
      <c r="E67" s="55">
        <v>1</v>
      </c>
      <c r="F67" s="56" t="s">
        <v>160</v>
      </c>
      <c r="G67" s="191"/>
      <c r="H67" s="60">
        <f>E67*G67</f>
        <v>0</v>
      </c>
    </row>
    <row r="68" spans="1:9">
      <c r="A68" s="52"/>
      <c r="B68" s="52"/>
      <c r="C68" s="53"/>
      <c r="D68" s="54"/>
      <c r="F68" s="56"/>
      <c r="G68" s="57"/>
    </row>
    <row r="69" spans="1:9">
      <c r="A69" s="61" t="s">
        <v>56</v>
      </c>
      <c r="B69" s="62"/>
      <c r="C69" s="63" t="s">
        <v>57</v>
      </c>
      <c r="D69" s="64"/>
      <c r="E69" s="65"/>
      <c r="F69" s="66"/>
      <c r="G69" s="62"/>
      <c r="H69" s="65"/>
    </row>
    <row r="70" spans="1:9" ht="25.5">
      <c r="A70" s="52">
        <v>12</v>
      </c>
      <c r="B70" s="52">
        <v>322</v>
      </c>
      <c r="C70" s="53" t="s">
        <v>130</v>
      </c>
      <c r="D70" s="54"/>
      <c r="E70" s="55">
        <v>88</v>
      </c>
      <c r="F70" s="56" t="s">
        <v>27</v>
      </c>
      <c r="G70" s="191"/>
      <c r="H70" s="60">
        <f>E70*G70</f>
        <v>0</v>
      </c>
    </row>
    <row r="71" spans="1:9">
      <c r="A71" s="52"/>
      <c r="B71" s="52"/>
      <c r="C71" s="53"/>
      <c r="D71" s="54"/>
      <c r="F71" s="56"/>
      <c r="G71" s="57"/>
    </row>
    <row r="72" spans="1:9" ht="25.5">
      <c r="A72" s="52">
        <v>12</v>
      </c>
      <c r="B72" s="52">
        <v>382</v>
      </c>
      <c r="C72" s="53" t="s">
        <v>131</v>
      </c>
      <c r="D72" s="54" t="s">
        <v>132</v>
      </c>
      <c r="E72" s="55">
        <v>95</v>
      </c>
      <c r="F72" s="56" t="s">
        <v>28</v>
      </c>
      <c r="G72" s="191"/>
      <c r="H72" s="60">
        <f>E72*G72</f>
        <v>0</v>
      </c>
    </row>
    <row r="73" spans="1:9" ht="15">
      <c r="A73" s="52"/>
      <c r="B73" s="52"/>
      <c r="C73" s="53"/>
      <c r="F73" s="56"/>
      <c r="G73" s="57"/>
      <c r="I73" s="68"/>
    </row>
    <row r="74" spans="1:9" ht="25.5">
      <c r="A74" s="52">
        <v>12</v>
      </c>
      <c r="B74" s="52">
        <v>391</v>
      </c>
      <c r="C74" s="53" t="s">
        <v>58</v>
      </c>
      <c r="E74" s="55">
        <v>62</v>
      </c>
      <c r="F74" s="56" t="s">
        <v>28</v>
      </c>
      <c r="G74" s="191"/>
      <c r="H74" s="60">
        <f>E74*G74</f>
        <v>0</v>
      </c>
      <c r="I74" s="68"/>
    </row>
    <row r="75" spans="1:9" ht="15">
      <c r="A75" s="52"/>
      <c r="B75" s="52"/>
      <c r="C75" s="53"/>
      <c r="F75" s="56"/>
      <c r="G75" s="57"/>
      <c r="I75" s="68"/>
    </row>
    <row r="76" spans="1:9">
      <c r="A76" s="69" t="s">
        <v>90</v>
      </c>
      <c r="C76" s="70" t="s">
        <v>91</v>
      </c>
    </row>
    <row r="77" spans="1:9">
      <c r="A77" s="61" t="s">
        <v>109</v>
      </c>
      <c r="B77" s="62"/>
      <c r="C77" s="63" t="s">
        <v>115</v>
      </c>
      <c r="D77" s="64"/>
      <c r="E77" s="65"/>
      <c r="F77" s="66"/>
      <c r="G77" s="62"/>
      <c r="H77" s="65"/>
    </row>
    <row r="78" spans="1:9" ht="102">
      <c r="A78" s="52" t="s">
        <v>133</v>
      </c>
      <c r="B78" s="52" t="s">
        <v>81</v>
      </c>
      <c r="C78" s="53" t="s">
        <v>201</v>
      </c>
      <c r="D78" s="54" t="s">
        <v>202</v>
      </c>
      <c r="E78" s="55">
        <v>1</v>
      </c>
      <c r="F78" s="56" t="s">
        <v>134</v>
      </c>
      <c r="G78" s="191"/>
      <c r="H78" s="60">
        <f>E78*G78</f>
        <v>0</v>
      </c>
    </row>
    <row r="80" spans="1:9" ht="102">
      <c r="A80" s="52" t="s">
        <v>133</v>
      </c>
      <c r="B80" s="72" t="s">
        <v>103</v>
      </c>
      <c r="C80" s="53" t="s">
        <v>203</v>
      </c>
      <c r="D80" s="54" t="s">
        <v>204</v>
      </c>
      <c r="E80" s="55">
        <v>1</v>
      </c>
      <c r="F80" s="56" t="s">
        <v>134</v>
      </c>
      <c r="G80" s="191"/>
      <c r="H80" s="60">
        <f>E80*G80</f>
        <v>0</v>
      </c>
    </row>
    <row r="81" spans="1:9" ht="13.5" thickBot="1">
      <c r="A81" s="73"/>
      <c r="B81" s="73"/>
      <c r="C81" s="74"/>
      <c r="D81" s="75"/>
      <c r="E81" s="76"/>
      <c r="F81" s="77"/>
      <c r="G81" s="78"/>
      <c r="H81" s="76"/>
    </row>
    <row r="82" spans="1:9" ht="15">
      <c r="A82" s="79" t="s">
        <v>7</v>
      </c>
      <c r="B82" s="80"/>
      <c r="C82" s="79" t="s">
        <v>6</v>
      </c>
      <c r="D82" s="81"/>
      <c r="E82" s="82"/>
      <c r="F82" s="83"/>
      <c r="G82" s="84" t="s">
        <v>59</v>
      </c>
      <c r="H82" s="85">
        <f>SUM(H53:H81)</f>
        <v>0</v>
      </c>
    </row>
    <row r="83" spans="1:9" ht="15">
      <c r="A83" s="68"/>
      <c r="B83" s="68"/>
      <c r="C83" s="68"/>
      <c r="E83" s="86"/>
      <c r="F83" s="87"/>
      <c r="G83" s="68"/>
      <c r="H83" s="86"/>
    </row>
    <row r="84" spans="1:9">
      <c r="A84" s="88" t="s">
        <v>43</v>
      </c>
      <c r="B84" s="89"/>
      <c r="C84" s="88" t="s">
        <v>44</v>
      </c>
      <c r="D84" s="88" t="s">
        <v>45</v>
      </c>
      <c r="E84" s="90" t="s">
        <v>46</v>
      </c>
      <c r="F84" s="91" t="s">
        <v>47</v>
      </c>
      <c r="G84" s="92" t="s">
        <v>48</v>
      </c>
      <c r="H84" s="93" t="s">
        <v>49</v>
      </c>
    </row>
    <row r="85" spans="1:9" ht="13.5" thickBot="1">
      <c r="A85" s="94" t="s">
        <v>50</v>
      </c>
      <c r="B85" s="95"/>
      <c r="C85" s="94" t="s">
        <v>50</v>
      </c>
      <c r="D85" s="96"/>
      <c r="E85" s="97" t="s">
        <v>50</v>
      </c>
      <c r="F85" s="98"/>
      <c r="G85" s="99" t="s">
        <v>51</v>
      </c>
      <c r="H85" s="100"/>
    </row>
    <row r="86" spans="1:9" ht="13.5" thickTop="1">
      <c r="A86" s="101" t="s">
        <v>30</v>
      </c>
      <c r="B86" s="102"/>
      <c r="C86" s="101" t="s">
        <v>60</v>
      </c>
      <c r="D86" s="81"/>
      <c r="E86" s="103"/>
      <c r="F86" s="104"/>
      <c r="G86" s="105"/>
      <c r="H86" s="103"/>
    </row>
    <row r="88" spans="1:9">
      <c r="A88" s="61" t="s">
        <v>61</v>
      </c>
      <c r="B88" s="62"/>
      <c r="C88" s="63" t="s">
        <v>16</v>
      </c>
      <c r="D88" s="64"/>
      <c r="E88" s="65"/>
      <c r="F88" s="66"/>
      <c r="G88" s="62"/>
      <c r="H88" s="65"/>
    </row>
    <row r="89" spans="1:9" ht="25.5">
      <c r="A89" s="106" t="s">
        <v>15</v>
      </c>
      <c r="B89" s="52">
        <v>112</v>
      </c>
      <c r="C89" s="107" t="s">
        <v>25</v>
      </c>
      <c r="D89" s="54" t="s">
        <v>135</v>
      </c>
      <c r="E89" s="55">
        <v>3</v>
      </c>
      <c r="F89" s="56" t="s">
        <v>12</v>
      </c>
      <c r="G89" s="191"/>
      <c r="H89" s="60">
        <f>E89*G89</f>
        <v>0</v>
      </c>
    </row>
    <row r="90" spans="1:9" ht="20.25">
      <c r="A90" s="52"/>
      <c r="B90" s="52"/>
      <c r="C90" s="107"/>
      <c r="F90" s="56"/>
      <c r="I90" s="108"/>
    </row>
    <row r="91" spans="1:9" ht="25.5">
      <c r="A91" s="106" t="s">
        <v>15</v>
      </c>
      <c r="B91" s="52">
        <v>114</v>
      </c>
      <c r="C91" s="107" t="s">
        <v>62</v>
      </c>
      <c r="E91" s="55">
        <v>20</v>
      </c>
      <c r="F91" s="56" t="s">
        <v>12</v>
      </c>
      <c r="G91" s="191"/>
      <c r="H91" s="60">
        <f>E91*G91</f>
        <v>0</v>
      </c>
    </row>
    <row r="92" spans="1:9" ht="15">
      <c r="A92" s="52"/>
      <c r="B92" s="52"/>
      <c r="C92" s="107"/>
      <c r="F92" s="56"/>
      <c r="I92" s="68"/>
    </row>
    <row r="93" spans="1:9" ht="25.5">
      <c r="A93" s="52">
        <v>21</v>
      </c>
      <c r="B93" s="52">
        <v>224</v>
      </c>
      <c r="C93" s="53" t="s">
        <v>96</v>
      </c>
      <c r="E93" s="55">
        <v>74</v>
      </c>
      <c r="F93" s="56" t="s">
        <v>12</v>
      </c>
      <c r="G93" s="191"/>
      <c r="H93" s="60">
        <f>E93*G93</f>
        <v>0</v>
      </c>
    </row>
    <row r="94" spans="1:9">
      <c r="A94" s="52"/>
      <c r="B94" s="52"/>
      <c r="C94" s="53"/>
      <c r="F94" s="56"/>
      <c r="G94" s="57"/>
    </row>
    <row r="95" spans="1:9" ht="25.5">
      <c r="A95" s="52">
        <v>21</v>
      </c>
      <c r="B95" s="52">
        <v>234</v>
      </c>
      <c r="C95" s="53" t="s">
        <v>116</v>
      </c>
      <c r="D95" s="54"/>
      <c r="E95" s="55">
        <v>40</v>
      </c>
      <c r="F95" s="56" t="s">
        <v>12</v>
      </c>
      <c r="G95" s="191"/>
      <c r="H95" s="60">
        <f>E95*G95</f>
        <v>0</v>
      </c>
    </row>
    <row r="96" spans="1:9">
      <c r="A96" s="52"/>
      <c r="B96" s="52"/>
      <c r="C96" s="53"/>
      <c r="D96" s="54"/>
      <c r="F96" s="56"/>
      <c r="G96" s="57"/>
    </row>
    <row r="97" spans="1:14" ht="63.75">
      <c r="A97" s="52">
        <v>21</v>
      </c>
      <c r="B97" s="52">
        <v>364</v>
      </c>
      <c r="C97" s="53" t="s">
        <v>205</v>
      </c>
      <c r="D97" s="67" t="s">
        <v>206</v>
      </c>
      <c r="E97" s="55">
        <v>6</v>
      </c>
      <c r="F97" s="56" t="s">
        <v>12</v>
      </c>
      <c r="G97" s="191"/>
      <c r="H97" s="60">
        <f>E97*G97</f>
        <v>0</v>
      </c>
    </row>
    <row r="98" spans="1:14">
      <c r="A98" s="52"/>
      <c r="B98" s="52"/>
      <c r="C98" s="53"/>
      <c r="F98" s="56"/>
      <c r="G98" s="57"/>
    </row>
    <row r="99" spans="1:14" ht="25.5">
      <c r="A99" s="52">
        <v>21</v>
      </c>
      <c r="B99" s="52">
        <v>993</v>
      </c>
      <c r="C99" s="53" t="s">
        <v>123</v>
      </c>
      <c r="D99" s="54" t="s">
        <v>124</v>
      </c>
      <c r="E99" s="55">
        <v>10</v>
      </c>
      <c r="F99" s="56" t="s">
        <v>12</v>
      </c>
      <c r="G99" s="191"/>
      <c r="H99" s="60">
        <f>E99*G99</f>
        <v>0</v>
      </c>
    </row>
    <row r="100" spans="1:14">
      <c r="A100" s="52"/>
      <c r="B100" s="52"/>
      <c r="C100" s="53"/>
      <c r="F100" s="56"/>
      <c r="G100" s="57"/>
    </row>
    <row r="101" spans="1:14" ht="18.75">
      <c r="A101" s="61" t="s">
        <v>63</v>
      </c>
      <c r="B101" s="62"/>
      <c r="C101" s="63" t="s">
        <v>14</v>
      </c>
      <c r="D101" s="64"/>
      <c r="E101" s="65"/>
      <c r="F101" s="66"/>
      <c r="G101" s="62"/>
      <c r="H101" s="65"/>
      <c r="I101" s="109"/>
      <c r="J101" s="109"/>
      <c r="K101" s="109"/>
      <c r="L101" s="109"/>
      <c r="M101" s="109"/>
      <c r="N101" s="109"/>
    </row>
    <row r="102" spans="1:14" ht="25.5">
      <c r="A102" s="52">
        <v>22</v>
      </c>
      <c r="B102" s="52">
        <v>113</v>
      </c>
      <c r="C102" s="53" t="s">
        <v>117</v>
      </c>
      <c r="E102" s="55">
        <v>170</v>
      </c>
      <c r="F102" s="56" t="s">
        <v>27</v>
      </c>
      <c r="G102" s="191"/>
      <c r="H102" s="60">
        <f>E102*G102</f>
        <v>0</v>
      </c>
      <c r="I102" s="109"/>
      <c r="J102" s="109"/>
      <c r="K102" s="109"/>
      <c r="L102" s="109"/>
      <c r="M102" s="109"/>
      <c r="N102" s="109"/>
    </row>
    <row r="103" spans="1:14" ht="18.75">
      <c r="A103" s="52"/>
      <c r="B103" s="52"/>
      <c r="C103" s="53"/>
      <c r="F103" s="56"/>
      <c r="G103" s="57"/>
      <c r="I103" s="109"/>
    </row>
    <row r="104" spans="1:14">
      <c r="A104" s="61" t="s">
        <v>64</v>
      </c>
      <c r="B104" s="62"/>
      <c r="C104" s="63" t="s">
        <v>65</v>
      </c>
      <c r="D104" s="64"/>
      <c r="E104" s="65"/>
      <c r="F104" s="66"/>
      <c r="G104" s="62"/>
      <c r="H104" s="65"/>
      <c r="J104" s="58" t="s">
        <v>26</v>
      </c>
    </row>
    <row r="105" spans="1:14" ht="25.5">
      <c r="A105" s="52">
        <v>24</v>
      </c>
      <c r="B105" s="52">
        <v>474</v>
      </c>
      <c r="C105" s="53" t="s">
        <v>118</v>
      </c>
      <c r="D105" s="110"/>
      <c r="E105" s="55">
        <v>170</v>
      </c>
      <c r="F105" s="56" t="s">
        <v>27</v>
      </c>
      <c r="G105" s="191"/>
      <c r="H105" s="60">
        <f>E105*G105</f>
        <v>0</v>
      </c>
    </row>
    <row r="106" spans="1:14">
      <c r="A106" s="52"/>
      <c r="B106" s="52"/>
      <c r="C106" s="53"/>
      <c r="F106" s="56"/>
      <c r="G106" s="57"/>
    </row>
    <row r="107" spans="1:14">
      <c r="A107" s="61" t="s">
        <v>66</v>
      </c>
      <c r="B107" s="62"/>
      <c r="C107" s="63" t="s">
        <v>13</v>
      </c>
      <c r="D107" s="64"/>
      <c r="E107" s="65"/>
      <c r="F107" s="66"/>
      <c r="G107" s="62"/>
      <c r="H107" s="65"/>
    </row>
    <row r="108" spans="1:14" ht="25.5">
      <c r="A108" s="52">
        <v>25</v>
      </c>
      <c r="B108" s="52">
        <v>112</v>
      </c>
      <c r="C108" s="53" t="s">
        <v>67</v>
      </c>
      <c r="D108" s="67" t="s">
        <v>92</v>
      </c>
      <c r="E108" s="55">
        <v>20</v>
      </c>
      <c r="F108" s="56" t="s">
        <v>27</v>
      </c>
      <c r="G108" s="191"/>
      <c r="H108" s="60">
        <f>E108*G108</f>
        <v>0</v>
      </c>
    </row>
    <row r="109" spans="1:14" ht="18.75">
      <c r="A109" s="52"/>
      <c r="B109" s="52"/>
      <c r="C109" s="53"/>
      <c r="F109" s="56"/>
      <c r="G109" s="57"/>
      <c r="J109" s="109"/>
      <c r="K109" s="109"/>
      <c r="L109" s="109"/>
      <c r="M109" s="109"/>
      <c r="N109" s="109"/>
    </row>
    <row r="110" spans="1:14" ht="18.75">
      <c r="A110" s="52">
        <v>25</v>
      </c>
      <c r="B110" s="52">
        <v>151</v>
      </c>
      <c r="C110" s="111" t="s">
        <v>24</v>
      </c>
      <c r="E110" s="55">
        <f>E108</f>
        <v>20</v>
      </c>
      <c r="F110" s="56" t="s">
        <v>27</v>
      </c>
      <c r="G110" s="191"/>
      <c r="H110" s="60">
        <f>E110*G110</f>
        <v>0</v>
      </c>
      <c r="I110" s="109"/>
    </row>
    <row r="111" spans="1:14">
      <c r="A111" s="52"/>
      <c r="B111" s="52"/>
      <c r="C111" s="111"/>
      <c r="F111" s="56"/>
      <c r="G111" s="57"/>
    </row>
    <row r="112" spans="1:14">
      <c r="A112" s="61" t="s">
        <v>68</v>
      </c>
      <c r="B112" s="62"/>
      <c r="C112" s="63" t="s">
        <v>69</v>
      </c>
      <c r="D112" s="64"/>
      <c r="E112" s="65"/>
      <c r="F112" s="66"/>
      <c r="G112" s="62"/>
      <c r="H112" s="65"/>
    </row>
    <row r="113" spans="1:14" ht="25.5">
      <c r="A113" s="52">
        <v>29</v>
      </c>
      <c r="B113" s="52">
        <v>121</v>
      </c>
      <c r="C113" s="53" t="s">
        <v>136</v>
      </c>
      <c r="D113" s="54" t="s">
        <v>93</v>
      </c>
      <c r="E113" s="55">
        <f>E115*1.35+E117*1.5+E121+E119*1.5</f>
        <v>230.6</v>
      </c>
      <c r="F113" s="56" t="s">
        <v>70</v>
      </c>
      <c r="G113" s="191"/>
      <c r="H113" s="60">
        <f>E113*G113</f>
        <v>0</v>
      </c>
    </row>
    <row r="114" spans="1:14">
      <c r="A114" s="52"/>
      <c r="B114" s="52"/>
      <c r="C114" s="53"/>
      <c r="F114" s="56"/>
      <c r="G114" s="57"/>
      <c r="I114" s="67"/>
    </row>
    <row r="115" spans="1:14" ht="25.5">
      <c r="A115" s="52">
        <v>29</v>
      </c>
      <c r="B115" s="52">
        <v>131</v>
      </c>
      <c r="C115" s="53" t="s">
        <v>71</v>
      </c>
      <c r="D115" s="54"/>
      <c r="E115" s="55">
        <f>E91</f>
        <v>20</v>
      </c>
      <c r="F115" s="56" t="s">
        <v>12</v>
      </c>
      <c r="G115" s="191"/>
      <c r="H115" s="60">
        <f>E115*G115</f>
        <v>0</v>
      </c>
      <c r="I115" s="67"/>
    </row>
    <row r="116" spans="1:14">
      <c r="A116" s="52"/>
      <c r="B116" s="52"/>
      <c r="C116" s="53"/>
      <c r="F116" s="56"/>
      <c r="G116" s="57"/>
    </row>
    <row r="117" spans="1:14" ht="25.5">
      <c r="A117" s="52">
        <v>29</v>
      </c>
      <c r="B117" s="52">
        <v>133</v>
      </c>
      <c r="C117" s="53" t="s">
        <v>97</v>
      </c>
      <c r="D117" s="54"/>
      <c r="E117" s="55">
        <f>E93+E99</f>
        <v>84</v>
      </c>
      <c r="F117" s="56" t="s">
        <v>12</v>
      </c>
      <c r="G117" s="191"/>
      <c r="H117" s="60">
        <f>E117*G117</f>
        <v>0</v>
      </c>
      <c r="J117" s="112"/>
      <c r="K117" s="112"/>
      <c r="L117" s="112"/>
      <c r="M117" s="112"/>
      <c r="N117" s="112"/>
    </row>
    <row r="118" spans="1:14" ht="18.75">
      <c r="A118" s="52"/>
      <c r="B118" s="52"/>
      <c r="C118" s="53"/>
      <c r="D118" s="54"/>
      <c r="F118" s="56"/>
      <c r="G118" s="57"/>
      <c r="I118" s="113"/>
      <c r="J118" s="112"/>
      <c r="K118" s="112"/>
      <c r="L118" s="112"/>
      <c r="M118" s="112"/>
      <c r="N118" s="112"/>
    </row>
    <row r="119" spans="1:14" ht="25.5">
      <c r="A119" s="52">
        <v>29</v>
      </c>
      <c r="B119" s="52">
        <v>134</v>
      </c>
      <c r="C119" s="53" t="s">
        <v>119</v>
      </c>
      <c r="D119" s="54"/>
      <c r="E119" s="55">
        <f>E95</f>
        <v>40</v>
      </c>
      <c r="F119" s="56" t="s">
        <v>12</v>
      </c>
      <c r="G119" s="191"/>
      <c r="H119" s="60">
        <f>E119*G119</f>
        <v>0</v>
      </c>
      <c r="I119" s="112"/>
      <c r="J119" s="112"/>
      <c r="K119" s="112"/>
      <c r="L119" s="112"/>
      <c r="M119" s="112"/>
      <c r="N119" s="112"/>
    </row>
    <row r="120" spans="1:14" ht="18.75">
      <c r="A120" s="52"/>
      <c r="B120" s="52"/>
      <c r="C120" s="53"/>
      <c r="F120" s="56"/>
      <c r="G120" s="57"/>
      <c r="I120" s="112"/>
    </row>
    <row r="121" spans="1:14" ht="25.5">
      <c r="A121" s="52">
        <v>29</v>
      </c>
      <c r="B121" s="52">
        <v>153</v>
      </c>
      <c r="C121" s="53" t="s">
        <v>98</v>
      </c>
      <c r="D121" s="54"/>
      <c r="E121" s="55">
        <f>(E70*0.1*2)</f>
        <v>17.600000000000001</v>
      </c>
      <c r="F121" s="56" t="s">
        <v>70</v>
      </c>
      <c r="G121" s="191"/>
      <c r="H121" s="60">
        <f>E121*G121</f>
        <v>0</v>
      </c>
      <c r="I121" s="112"/>
    </row>
    <row r="122" spans="1:14" ht="19.5" thickBot="1">
      <c r="A122" s="73"/>
      <c r="B122" s="73"/>
      <c r="C122" s="74"/>
      <c r="D122" s="75"/>
      <c r="E122" s="76"/>
      <c r="F122" s="77"/>
      <c r="G122" s="78"/>
      <c r="H122" s="76"/>
      <c r="I122" s="112"/>
    </row>
    <row r="123" spans="1:14" ht="15">
      <c r="A123" s="79" t="s">
        <v>30</v>
      </c>
      <c r="B123" s="80"/>
      <c r="C123" s="79" t="s">
        <v>60</v>
      </c>
      <c r="D123" s="81"/>
      <c r="E123" s="82"/>
      <c r="F123" s="83"/>
      <c r="G123" s="84" t="s">
        <v>59</v>
      </c>
      <c r="H123" s="85">
        <f>SUM(H89:H122)</f>
        <v>0</v>
      </c>
    </row>
    <row r="125" spans="1:14">
      <c r="A125" s="88" t="s">
        <v>43</v>
      </c>
      <c r="B125" s="89"/>
      <c r="C125" s="88" t="s">
        <v>44</v>
      </c>
      <c r="D125" s="88" t="s">
        <v>45</v>
      </c>
      <c r="E125" s="90" t="s">
        <v>46</v>
      </c>
      <c r="F125" s="91" t="s">
        <v>47</v>
      </c>
      <c r="G125" s="92" t="s">
        <v>48</v>
      </c>
      <c r="H125" s="93" t="s">
        <v>49</v>
      </c>
    </row>
    <row r="126" spans="1:14" ht="13.5" thickBot="1">
      <c r="A126" s="94" t="s">
        <v>50</v>
      </c>
      <c r="B126" s="95"/>
      <c r="C126" s="94" t="s">
        <v>50</v>
      </c>
      <c r="D126" s="96"/>
      <c r="E126" s="97" t="s">
        <v>50</v>
      </c>
      <c r="F126" s="98"/>
      <c r="G126" s="99" t="s">
        <v>51</v>
      </c>
      <c r="H126" s="100"/>
    </row>
    <row r="127" spans="1:14" ht="13.5" thickTop="1">
      <c r="A127" s="101" t="s">
        <v>5</v>
      </c>
      <c r="B127" s="102"/>
      <c r="C127" s="101" t="s">
        <v>4</v>
      </c>
      <c r="D127" s="81"/>
      <c r="E127" s="103"/>
      <c r="F127" s="104"/>
      <c r="G127" s="105"/>
      <c r="H127" s="103"/>
    </row>
    <row r="129" spans="1:14">
      <c r="A129" s="69" t="s">
        <v>72</v>
      </c>
      <c r="C129" s="70" t="s">
        <v>73</v>
      </c>
    </row>
    <row r="130" spans="1:14">
      <c r="A130" s="61" t="s">
        <v>74</v>
      </c>
      <c r="B130" s="62"/>
      <c r="C130" s="63" t="s">
        <v>75</v>
      </c>
      <c r="D130" s="64"/>
      <c r="E130" s="65"/>
      <c r="F130" s="66"/>
      <c r="G130" s="62"/>
      <c r="H130" s="65"/>
    </row>
    <row r="131" spans="1:14" ht="38.25">
      <c r="A131" s="52">
        <v>31</v>
      </c>
      <c r="B131" s="52">
        <v>131</v>
      </c>
      <c r="C131" s="107" t="s">
        <v>99</v>
      </c>
      <c r="D131" s="54"/>
      <c r="E131" s="55">
        <v>30</v>
      </c>
      <c r="F131" s="56" t="s">
        <v>12</v>
      </c>
      <c r="G131" s="191"/>
      <c r="H131" s="60">
        <f>E131*G131</f>
        <v>0</v>
      </c>
    </row>
    <row r="132" spans="1:14">
      <c r="A132" s="52"/>
      <c r="B132" s="52"/>
      <c r="C132" s="107"/>
      <c r="D132" s="54"/>
      <c r="F132" s="56"/>
      <c r="G132" s="57"/>
    </row>
    <row r="133" spans="1:14" ht="38.25">
      <c r="A133" s="52">
        <v>31</v>
      </c>
      <c r="B133" s="52">
        <v>132</v>
      </c>
      <c r="C133" s="107" t="s">
        <v>258</v>
      </c>
      <c r="D133" s="54"/>
      <c r="E133" s="55">
        <v>5</v>
      </c>
      <c r="F133" s="56" t="s">
        <v>12</v>
      </c>
      <c r="G133" s="191"/>
      <c r="H133" s="60">
        <f>E133*G133</f>
        <v>0</v>
      </c>
    </row>
    <row r="134" spans="1:14">
      <c r="A134" s="52"/>
      <c r="B134" s="52"/>
      <c r="C134" s="107"/>
      <c r="D134" s="54"/>
      <c r="F134" s="56"/>
      <c r="G134" s="57"/>
    </row>
    <row r="135" spans="1:14" ht="25.5">
      <c r="A135" s="52">
        <v>31</v>
      </c>
      <c r="B135" s="52">
        <v>181</v>
      </c>
      <c r="C135" s="107" t="s">
        <v>120</v>
      </c>
      <c r="D135" s="54"/>
      <c r="E135" s="114">
        <f>(E131/0.2)*0.03</f>
        <v>4.5</v>
      </c>
      <c r="F135" s="56" t="s">
        <v>12</v>
      </c>
      <c r="G135" s="191"/>
      <c r="H135" s="60">
        <f>E135*G135</f>
        <v>0</v>
      </c>
    </row>
    <row r="136" spans="1:14">
      <c r="A136" s="52"/>
      <c r="B136" s="52"/>
      <c r="C136" s="107"/>
      <c r="D136" s="54"/>
      <c r="E136" s="114"/>
      <c r="F136" s="56"/>
      <c r="G136" s="57"/>
    </row>
    <row r="137" spans="1:14" ht="25.5">
      <c r="A137" s="52">
        <v>31</v>
      </c>
      <c r="B137" s="52">
        <v>564</v>
      </c>
      <c r="C137" s="107" t="s">
        <v>164</v>
      </c>
      <c r="D137" s="54"/>
      <c r="E137" s="55">
        <v>23</v>
      </c>
      <c r="F137" s="56" t="s">
        <v>27</v>
      </c>
      <c r="G137" s="191"/>
      <c r="H137" s="60">
        <f>E137*G137</f>
        <v>0</v>
      </c>
    </row>
    <row r="138" spans="1:14">
      <c r="A138" s="52"/>
      <c r="B138" s="52"/>
      <c r="C138" s="107"/>
      <c r="D138" s="54"/>
      <c r="F138" s="56"/>
      <c r="G138" s="57"/>
    </row>
    <row r="139" spans="1:14">
      <c r="A139" s="61" t="s">
        <v>76</v>
      </c>
      <c r="B139" s="62"/>
      <c r="C139" s="63" t="s">
        <v>77</v>
      </c>
      <c r="D139" s="64"/>
      <c r="E139" s="65"/>
      <c r="F139" s="66"/>
      <c r="G139" s="62"/>
      <c r="H139" s="65"/>
    </row>
    <row r="140" spans="1:14" ht="38.25">
      <c r="A140" s="52">
        <v>32</v>
      </c>
      <c r="B140" s="52">
        <v>254</v>
      </c>
      <c r="C140" s="53" t="s">
        <v>137</v>
      </c>
      <c r="D140" s="54" t="s">
        <v>207</v>
      </c>
      <c r="E140" s="55">
        <v>155</v>
      </c>
      <c r="F140" s="56" t="s">
        <v>27</v>
      </c>
      <c r="G140" s="191"/>
      <c r="H140" s="60">
        <f>E140*G140</f>
        <v>0</v>
      </c>
    </row>
    <row r="141" spans="1:14">
      <c r="A141" s="52"/>
      <c r="B141" s="52"/>
      <c r="C141" s="53"/>
      <c r="D141" s="54"/>
      <c r="F141" s="56"/>
      <c r="G141" s="57"/>
    </row>
    <row r="142" spans="1:14" ht="38.25">
      <c r="A142" s="52">
        <v>32</v>
      </c>
      <c r="B142" s="52">
        <v>273</v>
      </c>
      <c r="C142" s="53" t="s">
        <v>165</v>
      </c>
      <c r="D142" s="54"/>
      <c r="E142" s="55">
        <v>140</v>
      </c>
      <c r="F142" s="56" t="s">
        <v>27</v>
      </c>
      <c r="G142" s="191"/>
      <c r="H142" s="60">
        <f>E142*G142</f>
        <v>0</v>
      </c>
    </row>
    <row r="143" spans="1:14">
      <c r="A143" s="52"/>
      <c r="B143" s="52"/>
      <c r="C143" s="107"/>
      <c r="F143" s="56"/>
      <c r="G143" s="57"/>
    </row>
    <row r="144" spans="1:14" ht="15">
      <c r="A144" s="61" t="s">
        <v>100</v>
      </c>
      <c r="B144" s="62"/>
      <c r="C144" s="63" t="s">
        <v>101</v>
      </c>
      <c r="D144" s="115"/>
      <c r="E144" s="65"/>
      <c r="F144" s="116"/>
      <c r="G144" s="117"/>
      <c r="H144" s="65"/>
      <c r="I144" s="118"/>
      <c r="J144" s="118"/>
      <c r="K144" s="118"/>
      <c r="L144" s="118"/>
      <c r="M144" s="118"/>
      <c r="N144" s="118"/>
    </row>
    <row r="145" spans="1:14" ht="40.15" customHeight="1">
      <c r="A145" s="52">
        <v>34</v>
      </c>
      <c r="B145" s="52">
        <v>151</v>
      </c>
      <c r="C145" s="107" t="s">
        <v>138</v>
      </c>
      <c r="D145" s="54" t="s">
        <v>139</v>
      </c>
      <c r="E145" s="55">
        <v>4</v>
      </c>
      <c r="F145" s="56" t="s">
        <v>27</v>
      </c>
      <c r="G145" s="191"/>
      <c r="H145" s="60">
        <f>E145*G145</f>
        <v>0</v>
      </c>
      <c r="I145" s="118"/>
      <c r="J145" s="118"/>
      <c r="K145" s="118"/>
      <c r="L145" s="118"/>
      <c r="M145" s="118"/>
      <c r="N145" s="118"/>
    </row>
    <row r="146" spans="1:14">
      <c r="A146" s="52"/>
      <c r="B146" s="52"/>
      <c r="C146" s="107"/>
      <c r="F146" s="56"/>
      <c r="G146" s="57"/>
    </row>
    <row r="147" spans="1:14" ht="38.25">
      <c r="A147" s="52">
        <v>34</v>
      </c>
      <c r="B147" s="52">
        <v>911</v>
      </c>
      <c r="C147" s="107" t="s">
        <v>102</v>
      </c>
      <c r="E147" s="55">
        <f>E145</f>
        <v>4</v>
      </c>
      <c r="F147" s="56" t="s">
        <v>27</v>
      </c>
      <c r="G147" s="191"/>
      <c r="H147" s="60">
        <f>E147*G147</f>
        <v>0</v>
      </c>
    </row>
    <row r="148" spans="1:14">
      <c r="A148" s="52"/>
      <c r="B148" s="52"/>
      <c r="C148" s="107"/>
      <c r="F148" s="56"/>
      <c r="G148" s="57"/>
    </row>
    <row r="149" spans="1:14">
      <c r="A149" s="69" t="s">
        <v>78</v>
      </c>
      <c r="C149" s="70" t="s">
        <v>23</v>
      </c>
      <c r="D149" s="119"/>
      <c r="F149" s="56"/>
      <c r="G149" s="57"/>
    </row>
    <row r="150" spans="1:14">
      <c r="A150" s="61" t="s">
        <v>111</v>
      </c>
      <c r="B150" s="62"/>
      <c r="C150" s="63" t="s">
        <v>112</v>
      </c>
      <c r="D150" s="64"/>
      <c r="E150" s="65"/>
      <c r="F150" s="66"/>
      <c r="G150" s="62"/>
      <c r="H150" s="65"/>
    </row>
    <row r="151" spans="1:14" ht="38.25">
      <c r="A151" s="52">
        <v>35</v>
      </c>
      <c r="B151" s="52">
        <v>211</v>
      </c>
      <c r="C151" s="107" t="s">
        <v>141</v>
      </c>
      <c r="D151" s="67" t="s">
        <v>142</v>
      </c>
      <c r="E151" s="55">
        <v>30</v>
      </c>
      <c r="F151" s="56" t="s">
        <v>28</v>
      </c>
      <c r="G151" s="191"/>
      <c r="H151" s="60">
        <f>E151*G151</f>
        <v>0</v>
      </c>
    </row>
    <row r="152" spans="1:14">
      <c r="A152" s="52"/>
      <c r="B152" s="52"/>
      <c r="C152" s="107"/>
      <c r="F152" s="56"/>
      <c r="G152" s="57"/>
    </row>
    <row r="153" spans="1:14" ht="25.5">
      <c r="A153" s="52">
        <v>35</v>
      </c>
      <c r="B153" s="52">
        <v>253</v>
      </c>
      <c r="C153" s="107" t="s">
        <v>140</v>
      </c>
      <c r="D153" s="67" t="s">
        <v>143</v>
      </c>
      <c r="E153" s="55">
        <v>48</v>
      </c>
      <c r="F153" s="56" t="s">
        <v>28</v>
      </c>
      <c r="G153" s="191"/>
      <c r="H153" s="60">
        <f>E153*G153</f>
        <v>0</v>
      </c>
    </row>
    <row r="154" spans="1:14">
      <c r="A154" s="52"/>
      <c r="B154" s="52"/>
      <c r="C154" s="107"/>
      <c r="F154" s="56"/>
      <c r="G154" s="57"/>
    </row>
    <row r="155" spans="1:14" ht="25.5">
      <c r="A155" s="52">
        <v>35</v>
      </c>
      <c r="B155" s="52">
        <v>262</v>
      </c>
      <c r="C155" s="107" t="s">
        <v>144</v>
      </c>
      <c r="D155" s="54" t="s">
        <v>166</v>
      </c>
      <c r="E155" s="55">
        <v>16</v>
      </c>
      <c r="F155" s="56" t="s">
        <v>28</v>
      </c>
      <c r="G155" s="191"/>
      <c r="H155" s="60">
        <f>E155*G155</f>
        <v>0</v>
      </c>
    </row>
    <row r="156" spans="1:14">
      <c r="A156" s="52"/>
      <c r="B156" s="52"/>
      <c r="C156" s="107"/>
      <c r="D156" s="54"/>
      <c r="F156" s="56"/>
      <c r="G156" s="57"/>
    </row>
    <row r="157" spans="1:14" ht="25.5" customHeight="1">
      <c r="A157" s="52">
        <v>35</v>
      </c>
      <c r="B157" s="52">
        <v>276</v>
      </c>
      <c r="C157" s="107" t="s">
        <v>208</v>
      </c>
      <c r="D157" s="54"/>
      <c r="E157" s="55">
        <v>1</v>
      </c>
      <c r="F157" s="56" t="s">
        <v>28</v>
      </c>
      <c r="G157" s="191"/>
      <c r="H157" s="60">
        <f>E157*G157</f>
        <v>0</v>
      </c>
    </row>
    <row r="158" spans="1:14">
      <c r="A158" s="52"/>
      <c r="B158" s="52"/>
      <c r="C158" s="107"/>
      <c r="F158" s="56"/>
      <c r="G158" s="57"/>
    </row>
    <row r="159" spans="1:14">
      <c r="A159" s="61" t="s">
        <v>79</v>
      </c>
      <c r="B159" s="62"/>
      <c r="C159" s="63" t="s">
        <v>80</v>
      </c>
      <c r="D159" s="115"/>
      <c r="E159" s="65"/>
      <c r="F159" s="116"/>
      <c r="G159" s="117"/>
      <c r="H159" s="65"/>
    </row>
    <row r="160" spans="1:14">
      <c r="A160" s="52"/>
      <c r="B160" s="52"/>
      <c r="C160" s="107"/>
      <c r="D160" s="119"/>
      <c r="F160" s="56"/>
      <c r="G160" s="57"/>
    </row>
    <row r="161" spans="1:8" ht="25.5">
      <c r="A161" s="52">
        <v>36</v>
      </c>
      <c r="B161" s="52">
        <v>131</v>
      </c>
      <c r="C161" s="107" t="s">
        <v>145</v>
      </c>
      <c r="E161" s="55">
        <v>3</v>
      </c>
      <c r="F161" s="56" t="s">
        <v>12</v>
      </c>
      <c r="G161" s="191"/>
      <c r="H161" s="60">
        <f>E161*G161</f>
        <v>0</v>
      </c>
    </row>
    <row r="162" spans="1:8" ht="13.5" thickBot="1">
      <c r="A162" s="73"/>
      <c r="B162" s="73"/>
      <c r="C162" s="120"/>
      <c r="D162" s="121"/>
      <c r="E162" s="76"/>
      <c r="F162" s="77"/>
      <c r="G162" s="78"/>
      <c r="H162" s="76"/>
    </row>
    <row r="163" spans="1:8" ht="15">
      <c r="A163" s="79" t="s">
        <v>5</v>
      </c>
      <c r="B163" s="80"/>
      <c r="C163" s="79" t="s">
        <v>4</v>
      </c>
      <c r="D163" s="81"/>
      <c r="E163" s="82"/>
      <c r="F163" s="83"/>
      <c r="G163" s="84" t="s">
        <v>59</v>
      </c>
      <c r="H163" s="85">
        <f>SUM(H131:H161)</f>
        <v>0</v>
      </c>
    </row>
    <row r="164" spans="1:8">
      <c r="A164" s="88" t="s">
        <v>43</v>
      </c>
      <c r="B164" s="89"/>
      <c r="C164" s="88" t="s">
        <v>44</v>
      </c>
      <c r="D164" s="88" t="s">
        <v>45</v>
      </c>
      <c r="E164" s="90" t="s">
        <v>46</v>
      </c>
      <c r="F164" s="91" t="s">
        <v>47</v>
      </c>
      <c r="G164" s="92" t="s">
        <v>48</v>
      </c>
      <c r="H164" s="93" t="s">
        <v>49</v>
      </c>
    </row>
    <row r="165" spans="1:8" ht="13.5" thickBot="1">
      <c r="A165" s="94" t="s">
        <v>50</v>
      </c>
      <c r="B165" s="95"/>
      <c r="C165" s="94" t="s">
        <v>50</v>
      </c>
      <c r="D165" s="96"/>
      <c r="E165" s="97" t="s">
        <v>50</v>
      </c>
      <c r="F165" s="98"/>
      <c r="G165" s="99" t="s">
        <v>51</v>
      </c>
      <c r="H165" s="100"/>
    </row>
    <row r="166" spans="1:8" ht="13.5" thickTop="1">
      <c r="A166" s="101" t="s">
        <v>167</v>
      </c>
      <c r="B166" s="102"/>
      <c r="C166" s="101" t="s">
        <v>168</v>
      </c>
      <c r="D166" s="81"/>
      <c r="E166" s="103"/>
      <c r="F166" s="104"/>
      <c r="G166" s="105"/>
      <c r="H166" s="103"/>
    </row>
    <row r="167" spans="1:8">
      <c r="A167" s="122"/>
      <c r="C167" s="122"/>
    </row>
    <row r="168" spans="1:8">
      <c r="A168" s="61" t="s">
        <v>210</v>
      </c>
      <c r="B168" s="62"/>
      <c r="C168" s="63" t="s">
        <v>209</v>
      </c>
      <c r="D168" s="64"/>
      <c r="E168" s="65"/>
      <c r="F168" s="66"/>
      <c r="G168" s="62"/>
      <c r="H168" s="65"/>
    </row>
    <row r="169" spans="1:8" ht="51">
      <c r="A169" s="52">
        <v>43</v>
      </c>
      <c r="B169" s="72" t="s">
        <v>211</v>
      </c>
      <c r="C169" s="123" t="s">
        <v>244</v>
      </c>
      <c r="D169" s="54" t="s">
        <v>243</v>
      </c>
      <c r="E169" s="55">
        <v>5</v>
      </c>
      <c r="F169" s="56" t="s">
        <v>28</v>
      </c>
      <c r="G169" s="191"/>
      <c r="H169" s="60">
        <f>E169*G169</f>
        <v>0</v>
      </c>
    </row>
    <row r="170" spans="1:8">
      <c r="A170" s="52"/>
      <c r="B170" s="72"/>
      <c r="C170" s="123"/>
      <c r="D170" s="54"/>
      <c r="F170" s="56"/>
      <c r="G170" s="57"/>
    </row>
    <row r="171" spans="1:8" ht="38.25">
      <c r="A171" s="52">
        <v>43</v>
      </c>
      <c r="B171" s="72" t="s">
        <v>212</v>
      </c>
      <c r="C171" s="123" t="s">
        <v>213</v>
      </c>
      <c r="D171" s="54"/>
      <c r="E171" s="55">
        <v>5</v>
      </c>
      <c r="F171" s="56" t="s">
        <v>28</v>
      </c>
      <c r="G171" s="191"/>
      <c r="H171" s="60">
        <f>E171*G171</f>
        <v>0</v>
      </c>
    </row>
    <row r="172" spans="1:8">
      <c r="A172" s="52"/>
      <c r="B172" s="72"/>
      <c r="C172" s="123"/>
      <c r="D172" s="54"/>
      <c r="F172" s="56"/>
      <c r="G172" s="57"/>
    </row>
    <row r="173" spans="1:8">
      <c r="A173" s="61" t="s">
        <v>169</v>
      </c>
      <c r="B173" s="62"/>
      <c r="C173" s="63" t="s">
        <v>170</v>
      </c>
      <c r="D173" s="124"/>
      <c r="E173" s="125"/>
      <c r="F173" s="126"/>
      <c r="G173" s="127"/>
      <c r="H173" s="125"/>
    </row>
    <row r="174" spans="1:8">
      <c r="A174" s="52"/>
      <c r="B174" s="72"/>
      <c r="C174" s="128"/>
      <c r="D174" s="54"/>
      <c r="F174" s="56"/>
      <c r="G174" s="59"/>
    </row>
    <row r="175" spans="1:8" ht="38.25">
      <c r="A175" s="52">
        <v>44</v>
      </c>
      <c r="B175" s="52">
        <v>332</v>
      </c>
      <c r="C175" s="107" t="s">
        <v>214</v>
      </c>
      <c r="D175" s="129"/>
      <c r="E175" s="55">
        <v>1</v>
      </c>
      <c r="F175" s="56" t="s">
        <v>9</v>
      </c>
      <c r="G175" s="191"/>
      <c r="H175" s="60">
        <f>E175*G175</f>
        <v>0</v>
      </c>
    </row>
    <row r="176" spans="1:8" ht="15" customHeight="1">
      <c r="D176" s="58"/>
      <c r="E176" s="58"/>
      <c r="F176" s="58"/>
      <c r="H176" s="58"/>
    </row>
    <row r="177" spans="1:8" ht="38.25">
      <c r="A177" s="52">
        <v>44</v>
      </c>
      <c r="B177" s="72" t="s">
        <v>215</v>
      </c>
      <c r="C177" s="123" t="s">
        <v>216</v>
      </c>
      <c r="D177" s="129" t="s">
        <v>173</v>
      </c>
      <c r="E177" s="55">
        <v>1</v>
      </c>
      <c r="F177" s="56" t="s">
        <v>9</v>
      </c>
      <c r="G177" s="191"/>
      <c r="H177" s="60">
        <f>E177*G177</f>
        <v>0</v>
      </c>
    </row>
    <row r="178" spans="1:8">
      <c r="A178" s="52"/>
      <c r="B178" s="52"/>
      <c r="C178" s="107"/>
      <c r="D178" s="129"/>
      <c r="F178" s="56"/>
      <c r="G178" s="57"/>
    </row>
    <row r="179" spans="1:8" ht="22.5">
      <c r="A179" s="52">
        <v>44</v>
      </c>
      <c r="B179" s="72" t="s">
        <v>171</v>
      </c>
      <c r="C179" s="128" t="s">
        <v>217</v>
      </c>
      <c r="D179" s="54" t="s">
        <v>172</v>
      </c>
      <c r="E179" s="55">
        <v>1</v>
      </c>
      <c r="F179" s="56" t="s">
        <v>9</v>
      </c>
      <c r="G179" s="191"/>
      <c r="H179" s="60">
        <f>E179*G179</f>
        <v>0</v>
      </c>
    </row>
    <row r="180" spans="1:8">
      <c r="A180" s="52"/>
      <c r="B180" s="72"/>
      <c r="C180" s="128"/>
      <c r="D180" s="54"/>
      <c r="F180" s="56"/>
      <c r="G180" s="57"/>
    </row>
    <row r="181" spans="1:8" ht="25.5">
      <c r="A181" s="52">
        <v>44</v>
      </c>
      <c r="B181" s="72" t="s">
        <v>174</v>
      </c>
      <c r="C181" s="128" t="s">
        <v>218</v>
      </c>
      <c r="D181" s="54" t="s">
        <v>172</v>
      </c>
      <c r="E181" s="55">
        <v>1</v>
      </c>
      <c r="F181" s="56" t="s">
        <v>9</v>
      </c>
      <c r="G181" s="191"/>
      <c r="H181" s="60">
        <f>E181*G181</f>
        <v>0</v>
      </c>
    </row>
    <row r="182" spans="1:8">
      <c r="A182" s="52"/>
      <c r="B182" s="72"/>
      <c r="C182" s="128"/>
      <c r="D182" s="54"/>
      <c r="F182" s="56"/>
      <c r="G182" s="57"/>
    </row>
    <row r="183" spans="1:8" ht="42" customHeight="1">
      <c r="A183" s="52">
        <v>44</v>
      </c>
      <c r="B183" s="72" t="s">
        <v>223</v>
      </c>
      <c r="C183" s="128" t="s">
        <v>246</v>
      </c>
      <c r="D183" s="54" t="s">
        <v>245</v>
      </c>
      <c r="E183" s="55">
        <v>1</v>
      </c>
      <c r="F183" s="56" t="s">
        <v>9</v>
      </c>
      <c r="G183" s="191"/>
      <c r="H183" s="60">
        <f>E183*G183</f>
        <v>0</v>
      </c>
    </row>
    <row r="184" spans="1:8" ht="15" customHeight="1">
      <c r="D184" s="58"/>
      <c r="E184" s="58"/>
      <c r="F184" s="58"/>
      <c r="H184" s="58"/>
    </row>
    <row r="185" spans="1:8" ht="38.25">
      <c r="A185" s="52">
        <v>44</v>
      </c>
      <c r="B185" s="72" t="s">
        <v>219</v>
      </c>
      <c r="C185" s="128" t="s">
        <v>220</v>
      </c>
      <c r="D185" s="54" t="s">
        <v>247</v>
      </c>
      <c r="E185" s="55">
        <v>1</v>
      </c>
      <c r="F185" s="56" t="s">
        <v>9</v>
      </c>
      <c r="G185" s="191"/>
      <c r="H185" s="60">
        <f>E185*G185</f>
        <v>0</v>
      </c>
    </row>
    <row r="186" spans="1:8" ht="12" customHeight="1">
      <c r="A186" s="52"/>
      <c r="B186" s="72"/>
      <c r="C186" s="128"/>
      <c r="D186" s="54"/>
      <c r="F186" s="56"/>
      <c r="G186" s="57"/>
    </row>
    <row r="187" spans="1:8" ht="36.75" customHeight="1">
      <c r="A187" s="52">
        <v>44</v>
      </c>
      <c r="B187" s="72" t="s">
        <v>221</v>
      </c>
      <c r="C187" s="128" t="s">
        <v>222</v>
      </c>
      <c r="D187" s="54" t="s">
        <v>248</v>
      </c>
      <c r="E187" s="55">
        <v>1</v>
      </c>
      <c r="F187" s="56" t="s">
        <v>9</v>
      </c>
      <c r="G187" s="191"/>
      <c r="H187" s="60">
        <f>E187*G187</f>
        <v>0</v>
      </c>
    </row>
    <row r="188" spans="1:8" ht="13.5" thickBot="1">
      <c r="A188" s="52"/>
      <c r="B188" s="72"/>
      <c r="C188" s="128"/>
      <c r="D188" s="54"/>
      <c r="F188" s="56"/>
      <c r="G188" s="57"/>
    </row>
    <row r="189" spans="1:8" ht="15.75" thickBot="1">
      <c r="A189" s="130" t="s">
        <v>167</v>
      </c>
      <c r="B189" s="131"/>
      <c r="C189" s="132" t="s">
        <v>168</v>
      </c>
      <c r="D189" s="133"/>
      <c r="E189" s="134"/>
      <c r="F189" s="135"/>
      <c r="G189" s="136" t="s">
        <v>59</v>
      </c>
      <c r="H189" s="137">
        <f>SUM(H168:H188)</f>
        <v>0</v>
      </c>
    </row>
    <row r="191" spans="1:8">
      <c r="A191" s="88" t="s">
        <v>43</v>
      </c>
      <c r="B191" s="89"/>
      <c r="C191" s="88" t="s">
        <v>44</v>
      </c>
      <c r="D191" s="88" t="s">
        <v>45</v>
      </c>
      <c r="E191" s="90" t="s">
        <v>46</v>
      </c>
      <c r="F191" s="91" t="s">
        <v>47</v>
      </c>
      <c r="G191" s="92" t="s">
        <v>48</v>
      </c>
      <c r="H191" s="93" t="s">
        <v>49</v>
      </c>
    </row>
    <row r="192" spans="1:8" ht="13.5" thickBot="1">
      <c r="A192" s="94" t="s">
        <v>50</v>
      </c>
      <c r="B192" s="95"/>
      <c r="C192" s="94" t="s">
        <v>50</v>
      </c>
      <c r="D192" s="96"/>
      <c r="E192" s="97" t="s">
        <v>50</v>
      </c>
      <c r="F192" s="98"/>
      <c r="G192" s="99" t="s">
        <v>51</v>
      </c>
      <c r="H192" s="100"/>
    </row>
    <row r="193" spans="1:8" ht="13.5" thickTop="1">
      <c r="A193" s="101" t="s">
        <v>89</v>
      </c>
      <c r="B193" s="102"/>
      <c r="C193" s="138" t="s">
        <v>22</v>
      </c>
      <c r="D193" s="81"/>
      <c r="E193" s="103"/>
      <c r="F193" s="104"/>
      <c r="G193" s="105"/>
      <c r="H193" s="103"/>
    </row>
    <row r="194" spans="1:8" ht="25.5">
      <c r="A194" s="52" t="s">
        <v>105</v>
      </c>
      <c r="B194" s="72" t="s">
        <v>81</v>
      </c>
      <c r="C194" s="107" t="s">
        <v>260</v>
      </c>
      <c r="D194" s="139" t="s">
        <v>262</v>
      </c>
      <c r="E194" s="55">
        <v>10</v>
      </c>
      <c r="F194" s="140" t="s">
        <v>27</v>
      </c>
      <c r="G194" s="191"/>
      <c r="H194" s="60">
        <f t="shared" ref="H194:H196" si="1">E194*G194</f>
        <v>0</v>
      </c>
    </row>
    <row r="195" spans="1:8">
      <c r="A195" s="52"/>
      <c r="B195" s="72"/>
      <c r="C195" s="107"/>
      <c r="D195" s="139"/>
      <c r="F195" s="140"/>
      <c r="G195" s="57"/>
    </row>
    <row r="196" spans="1:8" ht="25.5">
      <c r="A196" s="52" t="s">
        <v>105</v>
      </c>
      <c r="B196" s="72" t="s">
        <v>103</v>
      </c>
      <c r="C196" s="107" t="s">
        <v>261</v>
      </c>
      <c r="D196" s="139" t="s">
        <v>262</v>
      </c>
      <c r="E196" s="55">
        <v>3</v>
      </c>
      <c r="F196" s="140" t="s">
        <v>27</v>
      </c>
      <c r="G196" s="191"/>
      <c r="H196" s="60">
        <f t="shared" si="1"/>
        <v>0</v>
      </c>
    </row>
    <row r="197" spans="1:8" ht="13.5" thickBot="1">
      <c r="A197" s="73"/>
      <c r="B197" s="72"/>
      <c r="C197" s="107"/>
      <c r="D197" s="54"/>
      <c r="F197" s="77"/>
      <c r="G197" s="78"/>
    </row>
    <row r="198" spans="1:8" ht="15">
      <c r="A198" s="101" t="s">
        <v>89</v>
      </c>
      <c r="B198" s="141"/>
      <c r="C198" s="142" t="s">
        <v>22</v>
      </c>
      <c r="D198" s="143"/>
      <c r="E198" s="144"/>
      <c r="F198" s="83"/>
      <c r="G198" s="84" t="s">
        <v>59</v>
      </c>
      <c r="H198" s="145">
        <f>SUM(H194:H197)</f>
        <v>0</v>
      </c>
    </row>
    <row r="199" spans="1:8" ht="12.75" customHeight="1"/>
    <row r="200" spans="1:8">
      <c r="A200" s="88" t="s">
        <v>43</v>
      </c>
      <c r="B200" s="89"/>
      <c r="C200" s="88" t="s">
        <v>44</v>
      </c>
      <c r="D200" s="88" t="s">
        <v>45</v>
      </c>
      <c r="E200" s="90" t="s">
        <v>46</v>
      </c>
      <c r="F200" s="91" t="s">
        <v>47</v>
      </c>
      <c r="G200" s="92" t="s">
        <v>48</v>
      </c>
      <c r="H200" s="93" t="s">
        <v>49</v>
      </c>
    </row>
    <row r="201" spans="1:8" ht="13.5" thickBot="1">
      <c r="A201" s="94" t="s">
        <v>50</v>
      </c>
      <c r="B201" s="95"/>
      <c r="C201" s="94" t="s">
        <v>50</v>
      </c>
      <c r="D201" s="96"/>
      <c r="E201" s="97" t="s">
        <v>50</v>
      </c>
      <c r="F201" s="98"/>
      <c r="G201" s="99" t="s">
        <v>51</v>
      </c>
      <c r="H201" s="100"/>
    </row>
    <row r="202" spans="1:8" ht="13.5" thickTop="1">
      <c r="A202" s="101" t="s">
        <v>82</v>
      </c>
      <c r="B202" s="102"/>
      <c r="C202" s="101" t="s">
        <v>83</v>
      </c>
      <c r="D202" s="81"/>
      <c r="E202" s="103"/>
      <c r="F202" s="104"/>
      <c r="G202" s="105"/>
      <c r="H202" s="103"/>
    </row>
    <row r="204" spans="1:8">
      <c r="A204" s="61" t="s">
        <v>84</v>
      </c>
      <c r="B204" s="62"/>
      <c r="C204" s="63" t="s">
        <v>85</v>
      </c>
      <c r="D204" s="64"/>
      <c r="E204" s="65"/>
      <c r="F204" s="66"/>
      <c r="G204" s="62"/>
      <c r="H204" s="65"/>
    </row>
    <row r="205" spans="1:8" ht="25.5">
      <c r="A205" s="52">
        <v>61</v>
      </c>
      <c r="B205" s="52">
        <v>122</v>
      </c>
      <c r="C205" s="107" t="s">
        <v>175</v>
      </c>
      <c r="D205" s="54"/>
      <c r="E205" s="55">
        <v>5</v>
      </c>
      <c r="F205" s="56" t="s">
        <v>9</v>
      </c>
      <c r="G205" s="191"/>
      <c r="H205" s="60">
        <f>E205*G205</f>
        <v>0</v>
      </c>
    </row>
    <row r="206" spans="1:8">
      <c r="A206" s="52"/>
      <c r="B206" s="52"/>
      <c r="C206" s="107"/>
      <c r="D206" s="54"/>
      <c r="F206" s="56"/>
      <c r="G206" s="57"/>
    </row>
    <row r="207" spans="1:8" ht="38.25">
      <c r="A207" s="52">
        <v>61</v>
      </c>
      <c r="B207" s="52">
        <v>216</v>
      </c>
      <c r="C207" s="146" t="s">
        <v>176</v>
      </c>
      <c r="D207" s="54"/>
      <c r="E207" s="55">
        <v>1</v>
      </c>
      <c r="F207" s="56" t="s">
        <v>9</v>
      </c>
      <c r="G207" s="191"/>
      <c r="H207" s="60">
        <f>E207*G207</f>
        <v>0</v>
      </c>
    </row>
    <row r="208" spans="1:8">
      <c r="A208" s="69"/>
      <c r="C208" s="70"/>
    </row>
    <row r="209" spans="1:8" ht="38.25">
      <c r="A209" s="52">
        <v>61</v>
      </c>
      <c r="B209" s="52">
        <v>217</v>
      </c>
      <c r="C209" s="146" t="s">
        <v>177</v>
      </c>
      <c r="D209" s="54"/>
      <c r="E209" s="55">
        <v>1</v>
      </c>
      <c r="F209" s="56" t="s">
        <v>9</v>
      </c>
      <c r="G209" s="191"/>
      <c r="H209" s="60">
        <f>E209*G209</f>
        <v>0</v>
      </c>
    </row>
    <row r="210" spans="1:8">
      <c r="A210" s="69"/>
      <c r="C210" s="70"/>
    </row>
    <row r="211" spans="1:8" ht="38.25">
      <c r="A211" s="52">
        <v>61</v>
      </c>
      <c r="B211" s="52">
        <v>218</v>
      </c>
      <c r="C211" s="146" t="s">
        <v>180</v>
      </c>
      <c r="D211" s="54"/>
      <c r="E211" s="55">
        <v>3</v>
      </c>
      <c r="F211" s="56" t="s">
        <v>9</v>
      </c>
      <c r="G211" s="191"/>
      <c r="H211" s="60">
        <f>E211*G211</f>
        <v>0</v>
      </c>
    </row>
    <row r="212" spans="1:8">
      <c r="A212" s="52"/>
      <c r="B212" s="52"/>
      <c r="C212" s="146"/>
      <c r="D212" s="54"/>
      <c r="F212" s="56"/>
      <c r="G212" s="57"/>
    </row>
    <row r="213" spans="1:8" ht="51">
      <c r="A213" s="52" t="s">
        <v>224</v>
      </c>
      <c r="B213" s="52">
        <v>641</v>
      </c>
      <c r="C213" s="107" t="s">
        <v>225</v>
      </c>
      <c r="D213" s="54" t="s">
        <v>226</v>
      </c>
      <c r="E213" s="55">
        <v>2</v>
      </c>
      <c r="F213" s="56" t="s">
        <v>9</v>
      </c>
      <c r="G213" s="191"/>
      <c r="H213" s="60">
        <f>E213*G213</f>
        <v>0</v>
      </c>
    </row>
    <row r="214" spans="1:8">
      <c r="A214" s="69"/>
      <c r="C214" s="70"/>
    </row>
    <row r="215" spans="1:8" ht="51">
      <c r="A215" s="52">
        <v>61</v>
      </c>
      <c r="B215" s="52">
        <v>641</v>
      </c>
      <c r="C215" s="107" t="s">
        <v>178</v>
      </c>
      <c r="D215" s="54" t="s">
        <v>227</v>
      </c>
      <c r="E215" s="55">
        <v>1</v>
      </c>
      <c r="F215" s="56" t="s">
        <v>9</v>
      </c>
      <c r="G215" s="191"/>
      <c r="H215" s="60">
        <f>E215*G215</f>
        <v>0</v>
      </c>
    </row>
    <row r="216" spans="1:8">
      <c r="A216" s="52"/>
      <c r="B216" s="52"/>
      <c r="C216" s="107"/>
      <c r="D216" s="54"/>
      <c r="F216" s="56"/>
      <c r="G216" s="57"/>
    </row>
    <row r="217" spans="1:8" ht="51">
      <c r="A217" s="52">
        <v>61</v>
      </c>
      <c r="B217" s="52">
        <v>642</v>
      </c>
      <c r="C217" s="107" t="s">
        <v>228</v>
      </c>
      <c r="D217" s="54" t="s">
        <v>186</v>
      </c>
      <c r="E217" s="55">
        <v>1</v>
      </c>
      <c r="F217" s="56" t="s">
        <v>9</v>
      </c>
      <c r="G217" s="191"/>
      <c r="H217" s="60">
        <f>E217*G217</f>
        <v>0</v>
      </c>
    </row>
    <row r="218" spans="1:8">
      <c r="A218" s="52"/>
      <c r="B218" s="52"/>
      <c r="C218" s="107"/>
      <c r="D218" s="54"/>
      <c r="F218" s="56"/>
      <c r="G218" s="57"/>
    </row>
    <row r="219" spans="1:8" ht="51">
      <c r="A219" s="52">
        <v>61</v>
      </c>
      <c r="B219" s="52" t="s">
        <v>125</v>
      </c>
      <c r="C219" s="107" t="s">
        <v>146</v>
      </c>
      <c r="D219" s="54" t="s">
        <v>179</v>
      </c>
      <c r="E219" s="55">
        <v>4</v>
      </c>
      <c r="F219" s="56" t="s">
        <v>9</v>
      </c>
      <c r="G219" s="191"/>
      <c r="H219" s="60">
        <f>E219*G219</f>
        <v>0</v>
      </c>
    </row>
    <row r="220" spans="1:8">
      <c r="A220" s="52"/>
      <c r="B220" s="52"/>
      <c r="C220" s="107"/>
      <c r="D220" s="54"/>
      <c r="F220" s="56"/>
      <c r="G220" s="57"/>
    </row>
    <row r="221" spans="1:8" ht="51">
      <c r="A221" s="52">
        <v>61</v>
      </c>
      <c r="B221" s="52" t="s">
        <v>183</v>
      </c>
      <c r="C221" s="107" t="s">
        <v>184</v>
      </c>
      <c r="D221" s="54" t="s">
        <v>185</v>
      </c>
      <c r="E221" s="55">
        <v>1</v>
      </c>
      <c r="F221" s="56" t="s">
        <v>9</v>
      </c>
      <c r="G221" s="191"/>
      <c r="H221" s="60">
        <f>E221*G221</f>
        <v>0</v>
      </c>
    </row>
    <row r="222" spans="1:8">
      <c r="D222" s="58"/>
      <c r="E222" s="58"/>
      <c r="F222" s="58"/>
      <c r="H222" s="58"/>
    </row>
    <row r="223" spans="1:8" ht="51">
      <c r="A223" s="52">
        <v>61</v>
      </c>
      <c r="B223" s="52">
        <v>723</v>
      </c>
      <c r="C223" s="107" t="s">
        <v>181</v>
      </c>
      <c r="D223" s="54" t="s">
        <v>182</v>
      </c>
      <c r="E223" s="55">
        <v>2</v>
      </c>
      <c r="F223" s="56" t="s">
        <v>9</v>
      </c>
      <c r="G223" s="191"/>
      <c r="H223" s="60">
        <f>E223*G223</f>
        <v>0</v>
      </c>
    </row>
    <row r="224" spans="1:8">
      <c r="A224" s="69"/>
      <c r="C224" s="70"/>
    </row>
    <row r="225" spans="1:8">
      <c r="A225" s="61" t="s">
        <v>86</v>
      </c>
      <c r="B225" s="62"/>
      <c r="C225" s="63" t="s">
        <v>87</v>
      </c>
      <c r="D225" s="64"/>
      <c r="E225" s="65"/>
      <c r="F225" s="66"/>
      <c r="G225" s="62"/>
      <c r="H225" s="65"/>
    </row>
    <row r="226" spans="1:8" ht="63.75">
      <c r="A226" s="52">
        <v>62</v>
      </c>
      <c r="B226" s="52">
        <v>121</v>
      </c>
      <c r="C226" s="107" t="s">
        <v>187</v>
      </c>
      <c r="D226" s="147" t="s">
        <v>229</v>
      </c>
      <c r="E226" s="55">
        <v>210</v>
      </c>
      <c r="F226" s="56" t="s">
        <v>28</v>
      </c>
      <c r="G226" s="191"/>
      <c r="H226" s="60">
        <f>E226*G226</f>
        <v>0</v>
      </c>
    </row>
    <row r="227" spans="1:8" ht="19.5" customHeight="1">
      <c r="A227" s="69"/>
      <c r="C227" s="70"/>
    </row>
    <row r="228" spans="1:8" ht="66.75" customHeight="1">
      <c r="A228" s="52">
        <v>62</v>
      </c>
      <c r="B228" s="52">
        <v>122</v>
      </c>
      <c r="C228" s="107" t="s">
        <v>122</v>
      </c>
      <c r="D228" s="147" t="s">
        <v>188</v>
      </c>
      <c r="E228" s="55">
        <v>12</v>
      </c>
      <c r="F228" s="56" t="s">
        <v>28</v>
      </c>
      <c r="G228" s="191"/>
      <c r="H228" s="60">
        <f>E228*G228</f>
        <v>0</v>
      </c>
    </row>
    <row r="229" spans="1:8" ht="15" customHeight="1">
      <c r="A229" s="52"/>
      <c r="B229" s="52"/>
      <c r="C229" s="107"/>
      <c r="D229" s="147"/>
      <c r="F229" s="56"/>
      <c r="G229" s="57"/>
    </row>
    <row r="230" spans="1:8" ht="63.75">
      <c r="A230" s="52">
        <v>62</v>
      </c>
      <c r="B230" s="52">
        <v>123</v>
      </c>
      <c r="C230" s="107" t="s">
        <v>189</v>
      </c>
      <c r="D230" s="147" t="s">
        <v>230</v>
      </c>
      <c r="E230" s="55">
        <v>106</v>
      </c>
      <c r="F230" s="56" t="s">
        <v>28</v>
      </c>
      <c r="G230" s="191"/>
      <c r="H230" s="60">
        <f>E230*G230</f>
        <v>0</v>
      </c>
    </row>
    <row r="231" spans="1:8">
      <c r="A231" s="52"/>
      <c r="B231" s="52"/>
      <c r="C231" s="107"/>
      <c r="D231" s="147"/>
      <c r="F231" s="56"/>
      <c r="G231" s="57"/>
    </row>
    <row r="232" spans="1:8" ht="63.75">
      <c r="A232" s="52">
        <v>62</v>
      </c>
      <c r="B232" s="52" t="s">
        <v>190</v>
      </c>
      <c r="C232" s="107" t="s">
        <v>191</v>
      </c>
      <c r="D232" s="147" t="s">
        <v>249</v>
      </c>
      <c r="E232" s="55">
        <v>250</v>
      </c>
      <c r="F232" s="56" t="s">
        <v>28</v>
      </c>
      <c r="G232" s="191"/>
      <c r="H232" s="60">
        <f>E232*G232</f>
        <v>0</v>
      </c>
    </row>
    <row r="233" spans="1:8">
      <c r="A233" s="52"/>
      <c r="B233" s="52"/>
      <c r="C233" s="107"/>
      <c r="D233" s="54"/>
      <c r="F233" s="56"/>
      <c r="G233" s="57"/>
    </row>
    <row r="234" spans="1:8" ht="63.75">
      <c r="A234" s="52" t="s">
        <v>232</v>
      </c>
      <c r="B234" s="52">
        <v>163</v>
      </c>
      <c r="C234" s="107" t="s">
        <v>231</v>
      </c>
      <c r="D234" s="54" t="s">
        <v>233</v>
      </c>
      <c r="E234" s="55">
        <v>10</v>
      </c>
      <c r="F234" s="56" t="s">
        <v>27</v>
      </c>
      <c r="G234" s="191"/>
      <c r="H234" s="60">
        <f>E234*G234</f>
        <v>0</v>
      </c>
    </row>
    <row r="235" spans="1:8">
      <c r="A235" s="52"/>
      <c r="B235" s="52"/>
      <c r="C235" s="107"/>
      <c r="D235" s="54"/>
      <c r="F235" s="56"/>
      <c r="G235" s="57"/>
    </row>
    <row r="236" spans="1:8" ht="76.5">
      <c r="A236" s="52">
        <v>62</v>
      </c>
      <c r="B236" s="52" t="s">
        <v>192</v>
      </c>
      <c r="C236" s="107" t="s">
        <v>193</v>
      </c>
      <c r="D236" s="147" t="s">
        <v>194</v>
      </c>
      <c r="E236" s="55">
        <v>16</v>
      </c>
      <c r="F236" s="56" t="s">
        <v>27</v>
      </c>
      <c r="G236" s="191"/>
      <c r="H236" s="60">
        <f>E236*G236</f>
        <v>0</v>
      </c>
    </row>
    <row r="237" spans="1:8">
      <c r="A237" s="52"/>
      <c r="B237" s="52"/>
      <c r="C237" s="107"/>
      <c r="D237" s="147"/>
      <c r="F237" s="56"/>
      <c r="G237" s="57"/>
    </row>
    <row r="238" spans="1:8" ht="76.5">
      <c r="A238" s="52">
        <v>62</v>
      </c>
      <c r="B238" s="52" t="s">
        <v>234</v>
      </c>
      <c r="C238" s="107" t="s">
        <v>237</v>
      </c>
      <c r="D238" s="147" t="s">
        <v>236</v>
      </c>
      <c r="E238" s="55">
        <v>12</v>
      </c>
      <c r="F238" s="56" t="s">
        <v>27</v>
      </c>
      <c r="G238" s="191"/>
      <c r="H238" s="60">
        <f>E238*G238</f>
        <v>0</v>
      </c>
    </row>
    <row r="239" spans="1:8">
      <c r="A239" s="52"/>
      <c r="B239" s="52"/>
      <c r="C239" s="107"/>
      <c r="D239" s="147"/>
      <c r="F239" s="56"/>
      <c r="G239" s="57"/>
    </row>
    <row r="240" spans="1:8" ht="76.5">
      <c r="A240" s="52">
        <v>62</v>
      </c>
      <c r="B240" s="52">
        <v>167</v>
      </c>
      <c r="C240" s="107" t="s">
        <v>195</v>
      </c>
      <c r="D240" s="147" t="s">
        <v>250</v>
      </c>
      <c r="E240" s="55">
        <v>35</v>
      </c>
      <c r="F240" s="56" t="s">
        <v>27</v>
      </c>
      <c r="G240" s="191"/>
      <c r="H240" s="60">
        <f>E240*G240</f>
        <v>0</v>
      </c>
    </row>
    <row r="241" spans="1:8">
      <c r="A241" s="52"/>
      <c r="B241" s="52"/>
      <c r="C241" s="107"/>
      <c r="D241" s="54"/>
      <c r="F241" s="56"/>
      <c r="G241" s="57"/>
    </row>
    <row r="242" spans="1:8" ht="76.5">
      <c r="A242" s="52">
        <v>62</v>
      </c>
      <c r="B242" s="52" t="s">
        <v>104</v>
      </c>
      <c r="C242" s="107" t="s">
        <v>113</v>
      </c>
      <c r="D242" s="54" t="s">
        <v>121</v>
      </c>
      <c r="E242" s="55">
        <v>95</v>
      </c>
      <c r="F242" s="56" t="s">
        <v>27</v>
      </c>
      <c r="G242" s="191"/>
      <c r="H242" s="60">
        <f>E242*G242</f>
        <v>0</v>
      </c>
    </row>
    <row r="243" spans="1:8">
      <c r="A243" s="52"/>
      <c r="B243" s="52"/>
      <c r="C243" s="107"/>
      <c r="D243" s="54"/>
      <c r="F243" s="56"/>
      <c r="G243" s="57"/>
    </row>
    <row r="244" spans="1:8" ht="35.25" customHeight="1">
      <c r="A244" s="52">
        <v>62</v>
      </c>
      <c r="B244" s="52">
        <v>251</v>
      </c>
      <c r="C244" s="107" t="s">
        <v>196</v>
      </c>
      <c r="D244" s="54"/>
      <c r="E244" s="55">
        <v>40</v>
      </c>
      <c r="F244" s="56" t="s">
        <v>28</v>
      </c>
      <c r="G244" s="191"/>
      <c r="H244" s="60">
        <f>E244*G244</f>
        <v>0</v>
      </c>
    </row>
    <row r="245" spans="1:8">
      <c r="A245" s="52"/>
      <c r="B245" s="52"/>
      <c r="C245" s="107"/>
      <c r="D245" s="54"/>
      <c r="F245" s="56"/>
      <c r="G245" s="57"/>
    </row>
    <row r="246" spans="1:8" ht="25.5">
      <c r="A246" s="52">
        <v>62</v>
      </c>
      <c r="B246" s="52">
        <v>253</v>
      </c>
      <c r="C246" s="107" t="s">
        <v>197</v>
      </c>
      <c r="D246" s="54"/>
      <c r="E246" s="55">
        <v>45</v>
      </c>
      <c r="F246" s="56" t="s">
        <v>28</v>
      </c>
      <c r="G246" s="191"/>
      <c r="H246" s="60">
        <f>E246*G246</f>
        <v>0</v>
      </c>
    </row>
    <row r="247" spans="1:8">
      <c r="A247" s="52"/>
      <c r="B247" s="52"/>
      <c r="C247" s="107"/>
      <c r="D247" s="54"/>
      <c r="F247" s="56"/>
      <c r="G247" s="57"/>
    </row>
    <row r="248" spans="1:8" ht="38.25">
      <c r="A248" s="52">
        <v>62</v>
      </c>
      <c r="B248" s="52" t="s">
        <v>199</v>
      </c>
      <c r="C248" s="107" t="s">
        <v>198</v>
      </c>
      <c r="D248" s="54"/>
      <c r="E248" s="55">
        <v>55</v>
      </c>
      <c r="F248" s="56" t="s">
        <v>27</v>
      </c>
      <c r="G248" s="191"/>
      <c r="H248" s="60">
        <f>E248*G248</f>
        <v>0</v>
      </c>
    </row>
    <row r="249" spans="1:8">
      <c r="A249" s="52"/>
      <c r="B249" s="52"/>
      <c r="C249" s="107"/>
      <c r="D249" s="54"/>
      <c r="F249" s="56"/>
      <c r="G249" s="57"/>
    </row>
    <row r="250" spans="1:8" ht="38.25">
      <c r="A250" s="52">
        <v>62</v>
      </c>
      <c r="B250" s="52" t="s">
        <v>200</v>
      </c>
      <c r="C250" s="107" t="s">
        <v>235</v>
      </c>
      <c r="D250" s="54"/>
      <c r="E250" s="55">
        <v>16</v>
      </c>
      <c r="F250" s="56" t="s">
        <v>27</v>
      </c>
      <c r="G250" s="191"/>
      <c r="H250" s="60">
        <f>E250*G250</f>
        <v>0</v>
      </c>
    </row>
    <row r="251" spans="1:8">
      <c r="A251" s="52"/>
      <c r="B251" s="52"/>
      <c r="C251" s="107"/>
      <c r="D251" s="54"/>
      <c r="F251" s="56"/>
      <c r="G251" s="57"/>
    </row>
    <row r="252" spans="1:8" ht="76.5">
      <c r="A252" s="52">
        <v>62</v>
      </c>
      <c r="B252" s="52">
        <v>413</v>
      </c>
      <c r="C252" s="107" t="s">
        <v>147</v>
      </c>
      <c r="D252" s="54" t="s">
        <v>352</v>
      </c>
      <c r="E252" s="55">
        <v>40</v>
      </c>
      <c r="F252" s="56" t="s">
        <v>28</v>
      </c>
      <c r="G252" s="191"/>
      <c r="H252" s="60">
        <f>E252*G252</f>
        <v>0</v>
      </c>
    </row>
    <row r="253" spans="1:8">
      <c r="A253" s="52"/>
      <c r="B253" s="52"/>
      <c r="C253" s="107"/>
      <c r="D253" s="54"/>
      <c r="F253" s="56"/>
      <c r="G253" s="57"/>
    </row>
    <row r="254" spans="1:8" ht="30.75" customHeight="1">
      <c r="A254" s="52">
        <v>62</v>
      </c>
      <c r="B254" s="52">
        <v>711</v>
      </c>
      <c r="C254" s="107" t="s">
        <v>238</v>
      </c>
      <c r="D254" s="54"/>
      <c r="E254" s="55">
        <v>50</v>
      </c>
      <c r="F254" s="56" t="s">
        <v>28</v>
      </c>
      <c r="G254" s="191"/>
      <c r="H254" s="60">
        <f>E254*G254</f>
        <v>0</v>
      </c>
    </row>
    <row r="255" spans="1:8">
      <c r="A255" s="52"/>
      <c r="B255" s="52"/>
      <c r="C255" s="107"/>
      <c r="D255" s="54"/>
      <c r="F255" s="56"/>
      <c r="G255" s="57"/>
    </row>
    <row r="256" spans="1:8" ht="45" customHeight="1">
      <c r="A256" s="52">
        <v>62</v>
      </c>
      <c r="B256" s="52" t="s">
        <v>251</v>
      </c>
      <c r="C256" s="107" t="s">
        <v>239</v>
      </c>
      <c r="D256" s="54" t="s">
        <v>252</v>
      </c>
      <c r="E256" s="55">
        <v>25</v>
      </c>
      <c r="F256" s="56" t="s">
        <v>27</v>
      </c>
      <c r="G256" s="191"/>
      <c r="H256" s="60">
        <f>E256*G256</f>
        <v>0</v>
      </c>
    </row>
    <row r="257" spans="1:8" ht="13.5" thickBot="1">
      <c r="A257" s="73"/>
      <c r="B257" s="52"/>
      <c r="C257" s="107"/>
      <c r="D257" s="54"/>
      <c r="E257" s="76"/>
      <c r="F257" s="56"/>
      <c r="G257" s="57"/>
    </row>
    <row r="258" spans="1:8" ht="15">
      <c r="A258" s="79" t="s">
        <v>82</v>
      </c>
      <c r="B258" s="148"/>
      <c r="C258" s="149" t="s">
        <v>83</v>
      </c>
      <c r="D258" s="143"/>
      <c r="E258" s="82"/>
      <c r="F258" s="150"/>
      <c r="G258" s="151" t="s">
        <v>59</v>
      </c>
      <c r="H258" s="145">
        <f>SUM(H205:H257)</f>
        <v>0</v>
      </c>
    </row>
    <row r="260" spans="1:8">
      <c r="A260" s="88" t="s">
        <v>43</v>
      </c>
      <c r="B260" s="89"/>
      <c r="C260" s="88" t="s">
        <v>44</v>
      </c>
      <c r="D260" s="88" t="s">
        <v>45</v>
      </c>
      <c r="E260" s="90" t="s">
        <v>46</v>
      </c>
      <c r="F260" s="91" t="s">
        <v>47</v>
      </c>
      <c r="G260" s="92" t="s">
        <v>48</v>
      </c>
      <c r="H260" s="93" t="s">
        <v>49</v>
      </c>
    </row>
    <row r="261" spans="1:8" ht="13.5" thickBot="1">
      <c r="A261" s="94" t="s">
        <v>50</v>
      </c>
      <c r="B261" s="95"/>
      <c r="C261" s="94" t="s">
        <v>50</v>
      </c>
      <c r="D261" s="96"/>
      <c r="E261" s="97" t="s">
        <v>50</v>
      </c>
      <c r="F261" s="98"/>
      <c r="G261" s="99" t="s">
        <v>51</v>
      </c>
      <c r="H261" s="100"/>
    </row>
    <row r="262" spans="1:8" ht="13.5" thickTop="1">
      <c r="A262" s="101" t="s">
        <v>88</v>
      </c>
      <c r="B262" s="102"/>
      <c r="C262" s="101" t="s">
        <v>3</v>
      </c>
      <c r="D262" s="81"/>
      <c r="E262" s="103"/>
      <c r="F262" s="104"/>
      <c r="G262" s="105"/>
      <c r="H262" s="103"/>
    </row>
    <row r="264" spans="1:8">
      <c r="A264" s="61" t="s">
        <v>240</v>
      </c>
      <c r="B264" s="62"/>
      <c r="C264" s="63" t="s">
        <v>241</v>
      </c>
      <c r="D264" s="64"/>
      <c r="E264" s="65"/>
      <c r="F264" s="66"/>
      <c r="G264" s="62"/>
      <c r="H264" s="65"/>
    </row>
    <row r="265" spans="1:8" ht="63.75">
      <c r="A265" s="52" t="s">
        <v>242</v>
      </c>
      <c r="B265" s="52">
        <v>912</v>
      </c>
      <c r="C265" s="107" t="s">
        <v>259</v>
      </c>
      <c r="D265" s="54" t="s">
        <v>257</v>
      </c>
      <c r="E265" s="55">
        <v>20</v>
      </c>
      <c r="F265" s="56" t="s">
        <v>28</v>
      </c>
      <c r="G265" s="191"/>
      <c r="H265" s="60">
        <f>E265*G265</f>
        <v>0</v>
      </c>
    </row>
    <row r="267" spans="1:8" hidden="1">
      <c r="A267" s="61"/>
      <c r="B267" s="62"/>
      <c r="C267" s="63"/>
      <c r="D267" s="64"/>
      <c r="E267" s="65"/>
      <c r="F267" s="66"/>
      <c r="G267" s="62"/>
      <c r="H267" s="65"/>
    </row>
    <row r="268" spans="1:8" ht="2.25" hidden="1" customHeight="1">
      <c r="A268" s="52"/>
      <c r="B268" s="72"/>
      <c r="C268" s="152"/>
      <c r="D268" s="54"/>
      <c r="F268" s="56"/>
      <c r="G268" s="57"/>
    </row>
    <row r="269" spans="1:8" hidden="1">
      <c r="A269" s="52"/>
      <c r="B269" s="52"/>
      <c r="C269" s="152"/>
      <c r="D269" s="54"/>
      <c r="F269" s="56"/>
      <c r="G269" s="57"/>
    </row>
    <row r="270" spans="1:8" hidden="1">
      <c r="A270" s="52"/>
      <c r="B270" s="52"/>
      <c r="C270" s="152"/>
      <c r="D270" s="54"/>
      <c r="F270" s="56"/>
      <c r="G270" s="57"/>
    </row>
    <row r="271" spans="1:8" hidden="1">
      <c r="A271" s="52"/>
      <c r="B271" s="52"/>
      <c r="C271" s="152"/>
      <c r="D271" s="54"/>
      <c r="F271" s="56"/>
      <c r="G271" s="57"/>
    </row>
    <row r="272" spans="1:8" hidden="1">
      <c r="A272" s="52"/>
      <c r="B272" s="52"/>
      <c r="C272" s="152"/>
      <c r="D272" s="54"/>
      <c r="F272" s="56"/>
      <c r="G272" s="57"/>
    </row>
    <row r="273" spans="1:8" hidden="1">
      <c r="A273" s="52"/>
      <c r="B273" s="52"/>
      <c r="C273" s="152"/>
      <c r="D273" s="54"/>
      <c r="F273" s="56"/>
      <c r="G273" s="57"/>
    </row>
    <row r="274" spans="1:8" hidden="1">
      <c r="A274" s="52"/>
      <c r="B274" s="52"/>
      <c r="C274" s="152"/>
      <c r="D274" s="54"/>
      <c r="F274" s="56"/>
      <c r="G274" s="57"/>
    </row>
    <row r="275" spans="1:8">
      <c r="A275" s="61" t="s">
        <v>253</v>
      </c>
      <c r="B275" s="62"/>
      <c r="C275" s="63" t="s">
        <v>254</v>
      </c>
      <c r="D275" s="64"/>
      <c r="E275" s="65"/>
      <c r="F275" s="66"/>
      <c r="G275" s="62"/>
      <c r="H275" s="65"/>
    </row>
    <row r="276" spans="1:8" ht="54.75" customHeight="1">
      <c r="A276" s="52" t="s">
        <v>255</v>
      </c>
      <c r="B276" s="72" t="s">
        <v>81</v>
      </c>
      <c r="C276" s="107" t="s">
        <v>256</v>
      </c>
      <c r="D276" s="54" t="s">
        <v>257</v>
      </c>
      <c r="E276" s="55">
        <v>20</v>
      </c>
      <c r="F276" s="56" t="s">
        <v>28</v>
      </c>
      <c r="G276" s="191"/>
      <c r="H276" s="60">
        <f>E276*G276</f>
        <v>0</v>
      </c>
    </row>
    <row r="277" spans="1:8">
      <c r="A277" s="52"/>
      <c r="B277" s="52"/>
      <c r="C277" s="152"/>
      <c r="D277" s="54"/>
      <c r="F277" s="56"/>
      <c r="G277" s="57"/>
    </row>
    <row r="278" spans="1:8">
      <c r="A278" s="61" t="s">
        <v>20</v>
      </c>
      <c r="B278" s="62"/>
      <c r="C278" s="63" t="s">
        <v>19</v>
      </c>
      <c r="D278" s="64"/>
      <c r="E278" s="65"/>
      <c r="F278" s="66"/>
      <c r="G278" s="62"/>
      <c r="H278" s="65"/>
    </row>
    <row r="279" spans="1:8">
      <c r="A279" s="52"/>
      <c r="B279" s="72"/>
      <c r="C279" s="153"/>
      <c r="D279" s="190"/>
      <c r="F279" s="56"/>
      <c r="G279" s="57"/>
    </row>
    <row r="280" spans="1:8">
      <c r="A280" s="69"/>
      <c r="C280" s="70"/>
      <c r="D280" s="147"/>
      <c r="G280" s="59"/>
    </row>
    <row r="281" spans="1:8">
      <c r="A281" s="52" t="s">
        <v>107</v>
      </c>
      <c r="B281" s="72" t="s">
        <v>103</v>
      </c>
      <c r="C281" s="153" t="s">
        <v>149</v>
      </c>
      <c r="D281" s="147"/>
      <c r="E281" s="55">
        <v>2</v>
      </c>
      <c r="F281" s="56" t="s">
        <v>17</v>
      </c>
      <c r="G281" s="191"/>
      <c r="H281" s="60">
        <f>E281*G281</f>
        <v>0</v>
      </c>
    </row>
    <row r="282" spans="1:8">
      <c r="A282" s="69"/>
      <c r="C282" s="70"/>
      <c r="D282" s="147"/>
    </row>
    <row r="283" spans="1:8">
      <c r="A283" s="52">
        <v>79</v>
      </c>
      <c r="B283" s="52">
        <v>311</v>
      </c>
      <c r="C283" s="153" t="s">
        <v>18</v>
      </c>
      <c r="D283" s="147"/>
      <c r="E283" s="55">
        <v>2</v>
      </c>
      <c r="F283" s="56" t="s">
        <v>17</v>
      </c>
      <c r="G283" s="191"/>
      <c r="H283" s="60">
        <f>E283*G283</f>
        <v>0</v>
      </c>
    </row>
    <row r="284" spans="1:8">
      <c r="A284" s="52"/>
      <c r="B284" s="52"/>
      <c r="C284" s="153"/>
      <c r="D284" s="147"/>
      <c r="F284" s="56"/>
      <c r="G284" s="57"/>
    </row>
    <row r="285" spans="1:8">
      <c r="A285" s="52">
        <v>79</v>
      </c>
      <c r="B285" s="52">
        <v>351</v>
      </c>
      <c r="C285" s="153" t="s">
        <v>106</v>
      </c>
      <c r="D285" s="147"/>
      <c r="E285" s="55">
        <v>2</v>
      </c>
      <c r="F285" s="56" t="s">
        <v>17</v>
      </c>
      <c r="G285" s="191"/>
      <c r="H285" s="60">
        <f>E285*G285</f>
        <v>0</v>
      </c>
    </row>
    <row r="286" spans="1:8">
      <c r="A286" s="52"/>
      <c r="B286" s="52"/>
      <c r="C286" s="153"/>
      <c r="D286" s="154"/>
      <c r="F286" s="56"/>
      <c r="G286" s="57"/>
    </row>
    <row r="287" spans="1:8" ht="25.5">
      <c r="A287" s="52">
        <v>79</v>
      </c>
      <c r="B287" s="52">
        <v>514</v>
      </c>
      <c r="C287" s="107" t="s">
        <v>108</v>
      </c>
      <c r="E287" s="55">
        <v>1</v>
      </c>
      <c r="F287" s="56" t="s">
        <v>9</v>
      </c>
      <c r="G287" s="191"/>
      <c r="H287" s="60">
        <f>E287*G287</f>
        <v>0</v>
      </c>
    </row>
    <row r="288" spans="1:8" ht="13.5" thickBot="1">
      <c r="A288" s="155"/>
      <c r="B288" s="155"/>
      <c r="C288" s="155"/>
      <c r="D288" s="75"/>
      <c r="E288" s="76"/>
      <c r="F288" s="156"/>
      <c r="G288" s="155"/>
      <c r="H288" s="76"/>
    </row>
    <row r="289" spans="1:8" ht="15">
      <c r="A289" s="79" t="s">
        <v>88</v>
      </c>
      <c r="B289" s="80"/>
      <c r="C289" s="79" t="s">
        <v>3</v>
      </c>
      <c r="D289" s="81"/>
      <c r="E289" s="82"/>
      <c r="F289" s="83"/>
      <c r="G289" s="84" t="s">
        <v>59</v>
      </c>
      <c r="H289" s="85">
        <f>SUM(H265:H288)</f>
        <v>0</v>
      </c>
    </row>
    <row r="317" spans="5:5" s="58" customFormat="1">
      <c r="E317" s="55"/>
    </row>
    <row r="318" spans="5:5" s="58" customFormat="1">
      <c r="E318" s="55"/>
    </row>
    <row r="326" spans="5:5" s="58" customFormat="1">
      <c r="E326" s="55"/>
    </row>
    <row r="327" spans="5:5" s="58" customFormat="1">
      <c r="E327" s="55"/>
    </row>
    <row r="329" spans="5:5" s="58" customFormat="1">
      <c r="E329" s="55"/>
    </row>
    <row r="330" spans="5:5" s="58" customFormat="1">
      <c r="E330" s="55"/>
    </row>
    <row r="354" ht="35.450000000000003" customHeight="1"/>
    <row r="356" ht="16.899999999999999" customHeight="1"/>
  </sheetData>
  <sheetProtection algorithmName="SHA-512" hashValue="h8uVkM+m89WznGRfBtty/mkh+oso14Dy9xR+8HU5wtTMpGROBZIVQEWcsle9qxLlBafw7xULhyBKPpF+9A6zLg==" saltValue="xPCI1L5uqScHeHWUHdA+hA==" spinCount="100000" sheet="1" objects="1" scenarios="1" selectLockedCells="1"/>
  <mergeCells count="14">
    <mergeCell ref="C43:G46"/>
    <mergeCell ref="C47:F47"/>
    <mergeCell ref="C48:F48"/>
    <mergeCell ref="F25:G25"/>
    <mergeCell ref="A5:B5"/>
    <mergeCell ref="C5:F5"/>
    <mergeCell ref="A7:B7"/>
    <mergeCell ref="A6:B6"/>
    <mergeCell ref="C6:D6"/>
    <mergeCell ref="F27:G27"/>
    <mergeCell ref="E29:G29"/>
    <mergeCell ref="C32:G35"/>
    <mergeCell ref="C37:G40"/>
    <mergeCell ref="C41:F41"/>
  </mergeCells>
  <phoneticPr fontId="60" type="noConversion"/>
  <pageMargins left="0.98425196850393704" right="0.78740157480314965" top="0.58333333333333337" bottom="0.78740157480314965" header="0.19685039370078741" footer="0.19685039370078741"/>
  <pageSetup paperSize="9" scale="68" orientation="portrait" r:id="rId1"/>
  <headerFooter alignWithMargins="0">
    <oddHeader>&amp;CUreditev površin za kolesarje in pešce
v križišču Straške (LC 295041) in Povhove (LK 299091) ulice</oddHeader>
    <oddFooter>&amp;C&amp;"Arial,Krepko"
&amp;A&amp;R&amp;"Arial,Navadno"&amp;10&amp;P od &amp;N</oddFooter>
  </headerFooter>
  <rowBreaks count="7" manualBreakCount="7">
    <brk id="49" max="4" man="1"/>
    <brk id="82" max="4" man="1"/>
    <brk id="123" max="4" man="1"/>
    <brk id="163" max="4" man="1"/>
    <brk id="189" max="7" man="1"/>
    <brk id="198" max="4" man="1"/>
    <brk id="25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258C-6F5C-43A4-B606-C704C4539DC1}">
  <sheetPr>
    <tabColor rgb="FF00B0F0"/>
  </sheetPr>
  <dimension ref="B4:O128"/>
  <sheetViews>
    <sheetView view="pageBreakPreview" zoomScale="160" zoomScaleNormal="100" zoomScaleSheetLayoutView="160" zoomScalePageLayoutView="115" workbookViewId="0">
      <selection activeCell="F103" sqref="F103"/>
    </sheetView>
  </sheetViews>
  <sheetFormatPr defaultRowHeight="12.75"/>
  <cols>
    <col min="1" max="1" width="4.42578125" style="222" customWidth="1"/>
    <col min="2" max="2" width="4.140625" style="222" customWidth="1"/>
    <col min="3" max="3" width="40.5703125" style="223" customWidth="1"/>
    <col min="4" max="4" width="11.42578125" style="222" customWidth="1"/>
    <col min="5" max="5" width="4.140625" style="222" customWidth="1"/>
    <col min="6" max="6" width="12.140625" style="222" customWidth="1"/>
    <col min="7" max="7" width="15.140625" style="222" customWidth="1"/>
    <col min="8" max="11" width="9.140625" style="222"/>
    <col min="12" max="12" width="10.42578125" style="222" bestFit="1" customWidth="1"/>
    <col min="13" max="16384" width="9.140625" style="222"/>
  </cols>
  <sheetData>
    <row r="4" spans="3:7" ht="18">
      <c r="C4" s="309" t="s">
        <v>263</v>
      </c>
      <c r="D4" s="309"/>
      <c r="E4" s="309"/>
      <c r="F4" s="309"/>
      <c r="G4" s="309"/>
    </row>
    <row r="5" spans="3:7" ht="15.75">
      <c r="C5" s="310" t="s">
        <v>264</v>
      </c>
      <c r="D5" s="310"/>
      <c r="E5" s="310"/>
      <c r="F5" s="310"/>
      <c r="G5" s="310"/>
    </row>
    <row r="6" spans="3:7">
      <c r="C6" s="311"/>
      <c r="D6" s="312"/>
      <c r="E6" s="312"/>
      <c r="F6" s="312"/>
      <c r="G6" s="312"/>
    </row>
    <row r="7" spans="3:7" s="259" customFormat="1" ht="13.5">
      <c r="C7" s="259" t="s">
        <v>265</v>
      </c>
    </row>
    <row r="8" spans="3:7" s="259" customFormat="1" ht="13.5"/>
    <row r="9" spans="3:7" s="259" customFormat="1" ht="13.5">
      <c r="C9" s="259" t="s">
        <v>266</v>
      </c>
      <c r="G9" s="266">
        <f>G61</f>
        <v>0</v>
      </c>
    </row>
    <row r="10" spans="3:7" s="259" customFormat="1" ht="13.5">
      <c r="G10" s="266"/>
    </row>
    <row r="11" spans="3:7" s="259" customFormat="1" ht="13.5">
      <c r="C11" s="259" t="s">
        <v>267</v>
      </c>
      <c r="G11" s="266">
        <f>G82</f>
        <v>0</v>
      </c>
    </row>
    <row r="12" spans="3:7" s="259" customFormat="1" ht="13.5"/>
    <row r="13" spans="3:7" s="259" customFormat="1" ht="13.5">
      <c r="C13" s="259" t="s">
        <v>268</v>
      </c>
      <c r="G13" s="266">
        <f>G105</f>
        <v>0</v>
      </c>
    </row>
    <row r="14" spans="3:7" s="259" customFormat="1" ht="14.25" thickBot="1"/>
    <row r="15" spans="3:7" s="259" customFormat="1" ht="14.25" thickBot="1">
      <c r="C15" s="267" t="s">
        <v>269</v>
      </c>
      <c r="D15" s="268"/>
      <c r="E15" s="268"/>
      <c r="F15" s="268"/>
      <c r="G15" s="269">
        <f>SUM(G9:G14)</f>
        <v>0</v>
      </c>
    </row>
    <row r="16" spans="3:7" s="259" customFormat="1" ht="13.5">
      <c r="C16" s="270"/>
      <c r="F16" s="270" t="s">
        <v>270</v>
      </c>
      <c r="G16" s="271">
        <f>D43</f>
        <v>13</v>
      </c>
    </row>
    <row r="17" spans="3:7" s="259" customFormat="1" ht="13.5">
      <c r="C17" s="270"/>
      <c r="F17" s="270" t="s">
        <v>271</v>
      </c>
      <c r="G17" s="272">
        <f>G15/G16</f>
        <v>0</v>
      </c>
    </row>
    <row r="18" spans="3:7" s="259" customFormat="1" ht="13.5"/>
    <row r="19" spans="3:7" s="259" customFormat="1" ht="12.75" customHeight="1">
      <c r="C19" s="273" t="s">
        <v>272</v>
      </c>
      <c r="D19" s="273"/>
      <c r="E19" s="273"/>
      <c r="F19" s="274"/>
      <c r="G19" s="274">
        <f>G15</f>
        <v>0</v>
      </c>
    </row>
    <row r="20" spans="3:7" s="259" customFormat="1" ht="13.5">
      <c r="C20" s="275"/>
    </row>
    <row r="21" spans="3:7" s="259" customFormat="1" ht="13.5"/>
    <row r="22" spans="3:7" s="259" customFormat="1" ht="13.5">
      <c r="C22" s="259" t="s">
        <v>273</v>
      </c>
    </row>
    <row r="23" spans="3:7" s="259" customFormat="1" ht="13.5"/>
    <row r="24" spans="3:7" s="259" customFormat="1" ht="13.5">
      <c r="C24" s="259" t="s">
        <v>274</v>
      </c>
    </row>
    <row r="25" spans="3:7" s="259" customFormat="1" ht="13.5"/>
    <row r="26" spans="3:7" s="259" customFormat="1" ht="12" customHeight="1">
      <c r="C26" s="313" t="s">
        <v>275</v>
      </c>
      <c r="D26" s="313"/>
      <c r="E26" s="313"/>
      <c r="F26" s="313"/>
    </row>
    <row r="27" spans="3:7" s="259" customFormat="1" ht="13.5">
      <c r="C27" s="313"/>
      <c r="D27" s="313"/>
      <c r="E27" s="313"/>
      <c r="F27" s="313"/>
    </row>
    <row r="28" spans="3:7" s="259" customFormat="1" ht="12.75" customHeight="1">
      <c r="C28" s="313"/>
      <c r="D28" s="313"/>
      <c r="E28" s="313"/>
      <c r="F28" s="313"/>
    </row>
    <row r="29" spans="3:7" s="259" customFormat="1" ht="12.75" customHeight="1">
      <c r="C29" s="313"/>
      <c r="D29" s="313"/>
      <c r="E29" s="313"/>
      <c r="F29" s="313"/>
    </row>
    <row r="30" spans="3:7" s="259" customFormat="1" ht="12.75" customHeight="1">
      <c r="C30" s="313" t="s">
        <v>276</v>
      </c>
      <c r="D30" s="313"/>
      <c r="E30" s="313"/>
      <c r="F30" s="313"/>
    </row>
    <row r="31" spans="3:7" s="259" customFormat="1" ht="12.75" customHeight="1">
      <c r="C31" s="313"/>
      <c r="D31" s="313"/>
      <c r="E31" s="313"/>
      <c r="F31" s="313"/>
    </row>
    <row r="32" spans="3:7" s="259" customFormat="1" ht="12.75" customHeight="1">
      <c r="C32" s="276"/>
    </row>
    <row r="33" spans="2:12" s="259" customFormat="1" ht="13.5">
      <c r="C33" s="259" t="s">
        <v>277</v>
      </c>
      <c r="D33" s="277">
        <v>70</v>
      </c>
      <c r="F33" s="277"/>
    </row>
    <row r="34" spans="2:12" s="259" customFormat="1" ht="13.5">
      <c r="D34" s="278"/>
    </row>
    <row r="35" spans="2:12" s="259" customFormat="1" ht="13.5">
      <c r="D35" s="279"/>
    </row>
    <row r="36" spans="2:12" s="259" customFormat="1" ht="13.5"/>
    <row r="37" spans="2:12" s="259" customFormat="1" ht="13.5">
      <c r="C37" s="273" t="s">
        <v>278</v>
      </c>
    </row>
    <row r="38" spans="2:12" s="259" customFormat="1" ht="13.5">
      <c r="C38" s="276"/>
    </row>
    <row r="39" spans="2:12">
      <c r="B39" s="280" t="s">
        <v>265</v>
      </c>
      <c r="C39" s="222"/>
    </row>
    <row r="40" spans="2:12">
      <c r="C40" s="222"/>
    </row>
    <row r="41" spans="2:12" s="281" customFormat="1" ht="13.5">
      <c r="B41" s="281" t="s">
        <v>279</v>
      </c>
      <c r="C41" s="282" t="s">
        <v>60</v>
      </c>
      <c r="D41" s="283" t="s">
        <v>46</v>
      </c>
      <c r="E41" s="284" t="s">
        <v>280</v>
      </c>
      <c r="F41" s="285" t="s">
        <v>281</v>
      </c>
      <c r="G41" s="284" t="s">
        <v>282</v>
      </c>
    </row>
    <row r="42" spans="2:12" s="259" customFormat="1" ht="13.5">
      <c r="B42" s="201"/>
      <c r="C42" s="212"/>
      <c r="D42" s="251"/>
      <c r="E42" s="251"/>
      <c r="F42" s="251"/>
      <c r="G42" s="215"/>
    </row>
    <row r="43" spans="2:12" s="265" customFormat="1" ht="38.25">
      <c r="B43" s="202" t="s">
        <v>7</v>
      </c>
      <c r="C43" s="234" t="s">
        <v>283</v>
      </c>
      <c r="D43" s="203">
        <v>13</v>
      </c>
      <c r="E43" s="214" t="s">
        <v>280</v>
      </c>
      <c r="F43" s="211">
        <v>0</v>
      </c>
      <c r="G43" s="253">
        <f>D43*F43</f>
        <v>0</v>
      </c>
    </row>
    <row r="44" spans="2:12" s="259" customFormat="1" ht="29.25" customHeight="1">
      <c r="B44" s="202" t="s">
        <v>30</v>
      </c>
      <c r="C44" s="234" t="s">
        <v>284</v>
      </c>
      <c r="D44" s="204">
        <v>1</v>
      </c>
      <c r="E44" s="214" t="s">
        <v>280</v>
      </c>
      <c r="F44" s="210">
        <v>0</v>
      </c>
      <c r="G44" s="215">
        <f t="shared" ref="G44:G47" si="0">D44*F44</f>
        <v>0</v>
      </c>
      <c r="L44" s="264"/>
    </row>
    <row r="45" spans="2:12" s="259" customFormat="1" ht="41.25" customHeight="1">
      <c r="B45" s="202" t="s">
        <v>5</v>
      </c>
      <c r="C45" s="234" t="s">
        <v>285</v>
      </c>
      <c r="D45" s="204">
        <v>0</v>
      </c>
      <c r="E45" s="214" t="s">
        <v>280</v>
      </c>
      <c r="F45" s="210">
        <v>0</v>
      </c>
      <c r="G45" s="215">
        <f>D45*F45</f>
        <v>0</v>
      </c>
      <c r="L45" s="264"/>
    </row>
    <row r="46" spans="2:12" s="259" customFormat="1" ht="25.5">
      <c r="B46" s="202" t="s">
        <v>167</v>
      </c>
      <c r="C46" s="234" t="s">
        <v>286</v>
      </c>
      <c r="D46" s="205">
        <v>2</v>
      </c>
      <c r="E46" s="214" t="s">
        <v>280</v>
      </c>
      <c r="F46" s="286">
        <v>0</v>
      </c>
      <c r="G46" s="215">
        <f t="shared" si="0"/>
        <v>0</v>
      </c>
      <c r="L46" s="264"/>
    </row>
    <row r="47" spans="2:12" s="259" customFormat="1" ht="16.5">
      <c r="B47" s="202" t="s">
        <v>89</v>
      </c>
      <c r="C47" s="234" t="s">
        <v>287</v>
      </c>
      <c r="D47" s="205">
        <v>1</v>
      </c>
      <c r="E47" s="214" t="s">
        <v>280</v>
      </c>
      <c r="F47" s="286">
        <v>0</v>
      </c>
      <c r="G47" s="215">
        <f t="shared" si="0"/>
        <v>0</v>
      </c>
      <c r="I47" s="222"/>
      <c r="L47" s="264"/>
    </row>
    <row r="48" spans="2:12" s="259" customFormat="1" ht="38.25">
      <c r="B48" s="202" t="s">
        <v>82</v>
      </c>
      <c r="C48" s="234" t="s">
        <v>288</v>
      </c>
      <c r="D48" s="206"/>
      <c r="E48" s="214"/>
      <c r="F48" s="260"/>
      <c r="G48" s="215"/>
      <c r="L48" s="264"/>
    </row>
    <row r="49" spans="2:15" s="259" customFormat="1" ht="19.5">
      <c r="B49" s="202"/>
      <c r="C49" s="234" t="s">
        <v>289</v>
      </c>
      <c r="D49" s="206">
        <f>1.2*D43*0.6*1.05</f>
        <v>9.8279999999999994</v>
      </c>
      <c r="E49" s="214" t="s">
        <v>280</v>
      </c>
      <c r="F49" s="287">
        <v>0</v>
      </c>
      <c r="G49" s="215">
        <f>D49*F49</f>
        <v>0</v>
      </c>
      <c r="L49" s="261"/>
    </row>
    <row r="50" spans="2:15" s="259" customFormat="1" ht="63.75">
      <c r="B50" s="202"/>
      <c r="C50" s="234" t="s">
        <v>290</v>
      </c>
      <c r="D50" s="251"/>
      <c r="E50" s="251"/>
      <c r="F50" s="251"/>
      <c r="G50" s="215"/>
      <c r="L50" s="261"/>
    </row>
    <row r="51" spans="2:15" s="259" customFormat="1" ht="30.75" customHeight="1">
      <c r="B51" s="202" t="s">
        <v>88</v>
      </c>
      <c r="C51" s="234" t="s">
        <v>291</v>
      </c>
      <c r="D51" s="206"/>
      <c r="E51" s="214"/>
      <c r="F51" s="260"/>
      <c r="G51" s="215"/>
    </row>
    <row r="52" spans="2:15" s="259" customFormat="1" ht="13.5">
      <c r="B52" s="202"/>
      <c r="C52" s="234" t="s">
        <v>289</v>
      </c>
      <c r="D52" s="206">
        <f>0.62*0.6*D43*1.05</f>
        <v>5.0778000000000008</v>
      </c>
      <c r="E52" s="214" t="s">
        <v>280</v>
      </c>
      <c r="F52" s="287">
        <v>0</v>
      </c>
      <c r="G52" s="215">
        <f t="shared" ref="G52:G55" si="1">D52*F52</f>
        <v>0</v>
      </c>
    </row>
    <row r="53" spans="2:15" s="259" customFormat="1" ht="25.5">
      <c r="B53" s="202" t="s">
        <v>292</v>
      </c>
      <c r="C53" s="234" t="s">
        <v>293</v>
      </c>
      <c r="D53" s="207">
        <f>0.6*D43</f>
        <v>7.8</v>
      </c>
      <c r="E53" s="214" t="s">
        <v>280</v>
      </c>
      <c r="F53" s="288">
        <v>0</v>
      </c>
      <c r="G53" s="215">
        <f t="shared" si="1"/>
        <v>0</v>
      </c>
      <c r="L53" s="261"/>
      <c r="N53" s="262"/>
    </row>
    <row r="54" spans="2:15" s="259" customFormat="1" ht="38.25">
      <c r="B54" s="202" t="s">
        <v>294</v>
      </c>
      <c r="C54" s="234" t="s">
        <v>295</v>
      </c>
      <c r="D54" s="206">
        <f>0.6*0.1*D43</f>
        <v>0.78</v>
      </c>
      <c r="E54" s="214" t="s">
        <v>280</v>
      </c>
      <c r="F54" s="287">
        <v>0</v>
      </c>
      <c r="G54" s="215">
        <f t="shared" si="1"/>
        <v>0</v>
      </c>
      <c r="L54" s="263"/>
    </row>
    <row r="55" spans="2:15" s="259" customFormat="1" ht="89.25">
      <c r="B55" s="202" t="s">
        <v>296</v>
      </c>
      <c r="C55" s="234" t="s">
        <v>297</v>
      </c>
      <c r="D55" s="206">
        <f>((0.6*0.35)+(0.4*0.3))*D43</f>
        <v>4.2899999999999991</v>
      </c>
      <c r="E55" s="214" t="s">
        <v>280</v>
      </c>
      <c r="F55" s="287">
        <v>0</v>
      </c>
      <c r="G55" s="215">
        <f t="shared" si="1"/>
        <v>0</v>
      </c>
    </row>
    <row r="56" spans="2:15" s="259" customFormat="1" ht="51">
      <c r="B56" s="202" t="s">
        <v>298</v>
      </c>
      <c r="C56" s="234" t="s">
        <v>299</v>
      </c>
      <c r="D56" s="206"/>
      <c r="E56" s="214"/>
      <c r="F56" s="260"/>
      <c r="G56" s="215"/>
    </row>
    <row r="57" spans="2:15" ht="15" customHeight="1">
      <c r="B57" s="202"/>
      <c r="C57" s="212" t="s">
        <v>300</v>
      </c>
      <c r="D57" s="206">
        <f>0.6*0.53*D43</f>
        <v>4.1340000000000003</v>
      </c>
      <c r="E57" s="214" t="s">
        <v>280</v>
      </c>
      <c r="F57" s="287">
        <v>0</v>
      </c>
      <c r="G57" s="215">
        <f>D57*F57</f>
        <v>0</v>
      </c>
      <c r="L57" s="259"/>
    </row>
    <row r="58" spans="2:15" ht="51">
      <c r="B58" s="202" t="s">
        <v>301</v>
      </c>
      <c r="C58" s="234" t="s">
        <v>302</v>
      </c>
      <c r="D58" s="204"/>
      <c r="E58" s="214"/>
      <c r="F58" s="227"/>
      <c r="G58" s="215"/>
    </row>
    <row r="59" spans="2:15" ht="13.5">
      <c r="B59" s="202"/>
      <c r="C59" s="258" t="s">
        <v>303</v>
      </c>
      <c r="D59" s="204">
        <v>2</v>
      </c>
      <c r="E59" s="214" t="s">
        <v>280</v>
      </c>
      <c r="F59" s="210">
        <v>0</v>
      </c>
      <c r="G59" s="215">
        <f>D59*F59</f>
        <v>0</v>
      </c>
    </row>
    <row r="60" spans="2:15" ht="25.5">
      <c r="B60" s="202" t="s">
        <v>304</v>
      </c>
      <c r="C60" s="234" t="s">
        <v>305</v>
      </c>
      <c r="D60" s="256">
        <v>0.05</v>
      </c>
      <c r="E60" s="214" t="s">
        <v>306</v>
      </c>
      <c r="F60" s="215">
        <f>SUBTOTAL(109,G42:G59)</f>
        <v>0</v>
      </c>
      <c r="G60" s="215">
        <f>D60*F60</f>
        <v>0</v>
      </c>
    </row>
    <row r="61" spans="2:15" ht="13.5">
      <c r="B61" s="257" t="s">
        <v>307</v>
      </c>
      <c r="C61" s="225"/>
      <c r="D61" s="251"/>
      <c r="E61" s="251"/>
      <c r="F61" s="251"/>
      <c r="G61" s="215">
        <f>SUBTOTAL(109,Tabela5[cena])</f>
        <v>0</v>
      </c>
    </row>
    <row r="62" spans="2:15" ht="13.5">
      <c r="B62" s="257"/>
      <c r="C62" s="225"/>
      <c r="D62" s="251"/>
      <c r="E62" s="251"/>
      <c r="F62" s="251"/>
      <c r="G62" s="215"/>
    </row>
    <row r="63" spans="2:15" s="216" customFormat="1" ht="13.5">
      <c r="B63" s="246" t="s">
        <v>308</v>
      </c>
      <c r="C63" s="247" t="s">
        <v>309</v>
      </c>
      <c r="D63" s="248" t="s">
        <v>46</v>
      </c>
      <c r="E63" s="249" t="s">
        <v>280</v>
      </c>
      <c r="F63" s="250" t="s">
        <v>281</v>
      </c>
      <c r="G63" s="248" t="s">
        <v>282</v>
      </c>
      <c r="K63" s="222"/>
      <c r="L63" s="222"/>
      <c r="M63" s="222"/>
      <c r="N63" s="222"/>
      <c r="O63" s="222"/>
    </row>
    <row r="64" spans="2:15" s="216" customFormat="1" ht="13.5">
      <c r="B64" s="201"/>
      <c r="C64" s="225"/>
      <c r="D64" s="251"/>
      <c r="E64" s="251"/>
      <c r="F64" s="251"/>
      <c r="G64" s="215"/>
      <c r="K64" s="222"/>
      <c r="L64" s="222"/>
      <c r="M64" s="222"/>
      <c r="N64" s="222"/>
      <c r="O64" s="222"/>
    </row>
    <row r="65" spans="2:15" s="216" customFormat="1" ht="38.25">
      <c r="B65" s="202" t="s">
        <v>7</v>
      </c>
      <c r="C65" s="234" t="s">
        <v>310</v>
      </c>
      <c r="D65" s="226">
        <v>1</v>
      </c>
      <c r="E65" s="214" t="s">
        <v>280</v>
      </c>
      <c r="F65" s="210">
        <v>0</v>
      </c>
      <c r="G65" s="215">
        <f t="shared" ref="G65:G81" si="2">D65*F65</f>
        <v>0</v>
      </c>
      <c r="K65" s="222"/>
      <c r="L65" s="222"/>
      <c r="M65" s="222"/>
      <c r="N65" s="222"/>
      <c r="O65" s="222"/>
    </row>
    <row r="66" spans="2:15" s="216" customFormat="1" ht="63.75">
      <c r="B66" s="202" t="s">
        <v>30</v>
      </c>
      <c r="C66" s="212" t="s">
        <v>311</v>
      </c>
      <c r="D66" s="235">
        <v>10</v>
      </c>
      <c r="E66" s="214" t="s">
        <v>280</v>
      </c>
      <c r="F66" s="211">
        <v>0</v>
      </c>
      <c r="G66" s="215">
        <f t="shared" si="2"/>
        <v>0</v>
      </c>
      <c r="K66" s="222"/>
      <c r="L66" s="222"/>
      <c r="M66" s="222"/>
      <c r="N66" s="222"/>
      <c r="O66" s="222"/>
    </row>
    <row r="67" spans="2:15" s="216" customFormat="1" ht="25.5">
      <c r="B67" s="202" t="s">
        <v>5</v>
      </c>
      <c r="C67" s="212" t="s">
        <v>312</v>
      </c>
      <c r="D67" s="226">
        <v>1</v>
      </c>
      <c r="E67" s="214" t="s">
        <v>280</v>
      </c>
      <c r="F67" s="211">
        <v>0</v>
      </c>
      <c r="G67" s="215">
        <f t="shared" si="2"/>
        <v>0</v>
      </c>
      <c r="K67" s="222"/>
      <c r="L67" s="222"/>
      <c r="M67" s="222"/>
      <c r="N67" s="222"/>
      <c r="O67" s="222"/>
    </row>
    <row r="68" spans="2:15" s="216" customFormat="1" ht="25.5">
      <c r="B68" s="202" t="s">
        <v>167</v>
      </c>
      <c r="C68" s="234" t="s">
        <v>313</v>
      </c>
      <c r="D68" s="226">
        <v>1</v>
      </c>
      <c r="E68" s="214" t="s">
        <v>280</v>
      </c>
      <c r="F68" s="210">
        <v>0</v>
      </c>
      <c r="G68" s="215">
        <f t="shared" si="2"/>
        <v>0</v>
      </c>
      <c r="K68" s="222"/>
      <c r="L68" s="222"/>
      <c r="M68" s="222"/>
      <c r="N68" s="222"/>
      <c r="O68" s="222"/>
    </row>
    <row r="69" spans="2:15" s="216" customFormat="1" ht="25.5">
      <c r="B69" s="202" t="s">
        <v>89</v>
      </c>
      <c r="C69" s="234" t="s">
        <v>314</v>
      </c>
      <c r="D69" s="226">
        <v>1</v>
      </c>
      <c r="E69" s="214" t="s">
        <v>280</v>
      </c>
      <c r="F69" s="210">
        <v>0</v>
      </c>
      <c r="G69" s="215">
        <f t="shared" si="2"/>
        <v>0</v>
      </c>
      <c r="K69" s="222"/>
      <c r="L69" s="222"/>
      <c r="M69" s="222"/>
      <c r="N69" s="222"/>
      <c r="O69" s="222"/>
    </row>
    <row r="70" spans="2:15" s="216" customFormat="1" ht="25.5">
      <c r="B70" s="202" t="s">
        <v>82</v>
      </c>
      <c r="C70" s="255" t="s">
        <v>315</v>
      </c>
      <c r="D70" s="235">
        <v>10</v>
      </c>
      <c r="E70" s="214" t="s">
        <v>280</v>
      </c>
      <c r="F70" s="211">
        <v>0</v>
      </c>
      <c r="G70" s="215">
        <f t="shared" si="2"/>
        <v>0</v>
      </c>
    </row>
    <row r="71" spans="2:15" s="216" customFormat="1" ht="25.5">
      <c r="B71" s="202" t="s">
        <v>88</v>
      </c>
      <c r="C71" s="255" t="s">
        <v>316</v>
      </c>
      <c r="D71" s="235">
        <v>10</v>
      </c>
      <c r="E71" s="214" t="s">
        <v>280</v>
      </c>
      <c r="F71" s="211">
        <v>0</v>
      </c>
      <c r="G71" s="215">
        <f t="shared" si="2"/>
        <v>0</v>
      </c>
    </row>
    <row r="72" spans="2:15" s="216" customFormat="1" ht="25.5">
      <c r="B72" s="202" t="s">
        <v>292</v>
      </c>
      <c r="C72" s="255" t="s">
        <v>317</v>
      </c>
      <c r="D72" s="226">
        <v>5</v>
      </c>
      <c r="E72" s="214" t="s">
        <v>280</v>
      </c>
      <c r="F72" s="210">
        <v>0</v>
      </c>
      <c r="G72" s="215">
        <f t="shared" si="2"/>
        <v>0</v>
      </c>
    </row>
    <row r="73" spans="2:15" s="216" customFormat="1" ht="57.75" customHeight="1">
      <c r="B73" s="202" t="s">
        <v>294</v>
      </c>
      <c r="C73" s="225" t="s">
        <v>318</v>
      </c>
      <c r="D73" s="226"/>
      <c r="E73" s="214"/>
      <c r="F73" s="227"/>
      <c r="G73" s="215"/>
    </row>
    <row r="74" spans="2:15" s="216" customFormat="1" ht="25.5">
      <c r="B74" s="202" t="s">
        <v>296</v>
      </c>
      <c r="C74" s="225" t="s">
        <v>319</v>
      </c>
      <c r="D74" s="226">
        <v>6</v>
      </c>
      <c r="E74" s="214" t="s">
        <v>280</v>
      </c>
      <c r="F74" s="210">
        <v>0</v>
      </c>
      <c r="G74" s="215">
        <f t="shared" si="2"/>
        <v>0</v>
      </c>
    </row>
    <row r="75" spans="2:15" s="216" customFormat="1" ht="67.5" customHeight="1">
      <c r="B75" s="202" t="s">
        <v>298</v>
      </c>
      <c r="C75" s="212" t="s">
        <v>320</v>
      </c>
      <c r="D75" s="226"/>
      <c r="E75" s="214"/>
      <c r="F75" s="227"/>
      <c r="G75" s="215"/>
    </row>
    <row r="76" spans="2:15" s="216" customFormat="1">
      <c r="B76" s="202" t="s">
        <v>301</v>
      </c>
      <c r="C76" s="225" t="s">
        <v>321</v>
      </c>
      <c r="D76" s="226">
        <v>1</v>
      </c>
      <c r="E76" s="214" t="s">
        <v>280</v>
      </c>
      <c r="F76" s="210">
        <v>0</v>
      </c>
      <c r="G76" s="215">
        <f t="shared" si="2"/>
        <v>0</v>
      </c>
    </row>
    <row r="77" spans="2:15" s="216" customFormat="1">
      <c r="B77" s="202" t="s">
        <v>304</v>
      </c>
      <c r="C77" s="225" t="s">
        <v>322</v>
      </c>
      <c r="D77" s="226">
        <v>2</v>
      </c>
      <c r="E77" s="214" t="s">
        <v>280</v>
      </c>
      <c r="F77" s="210">
        <v>0</v>
      </c>
      <c r="G77" s="215">
        <f t="shared" si="2"/>
        <v>0</v>
      </c>
    </row>
    <row r="78" spans="2:15" s="216" customFormat="1">
      <c r="B78" s="202" t="s">
        <v>323</v>
      </c>
      <c r="C78" s="255" t="s">
        <v>324</v>
      </c>
      <c r="D78" s="235">
        <v>2</v>
      </c>
      <c r="E78" s="214" t="s">
        <v>280</v>
      </c>
      <c r="F78" s="211">
        <v>0</v>
      </c>
      <c r="G78" s="215">
        <f t="shared" si="2"/>
        <v>0</v>
      </c>
    </row>
    <row r="79" spans="2:15" ht="16.5">
      <c r="B79" s="202" t="s">
        <v>325</v>
      </c>
      <c r="C79" s="225" t="s">
        <v>326</v>
      </c>
      <c r="D79" s="226">
        <v>1</v>
      </c>
      <c r="E79" s="214" t="s">
        <v>280</v>
      </c>
      <c r="F79" s="210">
        <v>0</v>
      </c>
      <c r="G79" s="215">
        <f t="shared" si="2"/>
        <v>0</v>
      </c>
      <c r="J79" s="254"/>
      <c r="L79" s="216"/>
    </row>
    <row r="80" spans="2:15" ht="39">
      <c r="B80" s="202" t="s">
        <v>327</v>
      </c>
      <c r="C80" s="225" t="s">
        <v>328</v>
      </c>
      <c r="D80" s="226">
        <v>1</v>
      </c>
      <c r="E80" s="214" t="s">
        <v>280</v>
      </c>
      <c r="F80" s="210">
        <v>0</v>
      </c>
      <c r="G80" s="215">
        <f t="shared" si="2"/>
        <v>0</v>
      </c>
      <c r="J80" s="254"/>
      <c r="L80" s="216"/>
    </row>
    <row r="81" spans="2:15" ht="13.5">
      <c r="B81" s="202" t="s">
        <v>329</v>
      </c>
      <c r="C81" s="234" t="s">
        <v>330</v>
      </c>
      <c r="D81" s="213">
        <v>0.05</v>
      </c>
      <c r="E81" s="214" t="s">
        <v>306</v>
      </c>
      <c r="F81" s="215">
        <f>SUBTOTAL(109,G65:G79)</f>
        <v>0</v>
      </c>
      <c r="G81" s="215">
        <f t="shared" si="2"/>
        <v>0</v>
      </c>
    </row>
    <row r="82" spans="2:15" s="236" customFormat="1" ht="13.5">
      <c r="B82" s="237" t="s">
        <v>331</v>
      </c>
      <c r="C82" s="238"/>
      <c r="D82" s="239"/>
      <c r="E82" s="239"/>
      <c r="F82" s="239"/>
      <c r="G82" s="240">
        <f>SUBTOTAL(109,Tabela57[cena])</f>
        <v>0</v>
      </c>
      <c r="L82" s="222"/>
    </row>
    <row r="83" spans="2:15" s="241" customFormat="1" ht="13.5">
      <c r="B83" s="242"/>
      <c r="C83" s="243"/>
      <c r="D83" s="244"/>
      <c r="E83" s="244"/>
      <c r="F83" s="244"/>
      <c r="G83" s="245"/>
      <c r="L83" s="236"/>
    </row>
    <row r="84" spans="2:15" s="233" customFormat="1" ht="13.5">
      <c r="B84" s="246" t="s">
        <v>332</v>
      </c>
      <c r="C84" s="247" t="s">
        <v>333</v>
      </c>
      <c r="D84" s="248" t="s">
        <v>46</v>
      </c>
      <c r="E84" s="249" t="s">
        <v>280</v>
      </c>
      <c r="F84" s="250" t="s">
        <v>281</v>
      </c>
      <c r="G84" s="248" t="s">
        <v>282</v>
      </c>
      <c r="L84" s="241"/>
    </row>
    <row r="85" spans="2:15" s="233" customFormat="1" ht="4.5" customHeight="1">
      <c r="B85" s="201"/>
      <c r="C85" s="225"/>
      <c r="D85" s="251"/>
      <c r="E85" s="251"/>
      <c r="F85" s="251"/>
      <c r="G85" s="215"/>
    </row>
    <row r="86" spans="2:15" s="233" customFormat="1" ht="4.5" customHeight="1">
      <c r="B86" s="202"/>
      <c r="C86" s="234"/>
      <c r="D86" s="226"/>
      <c r="E86" s="214"/>
      <c r="F86" s="252"/>
      <c r="G86" s="253"/>
      <c r="J86" s="229"/>
    </row>
    <row r="87" spans="2:15" s="233" customFormat="1" ht="42.75" customHeight="1">
      <c r="B87" s="202" t="s">
        <v>7</v>
      </c>
      <c r="C87" s="234" t="s">
        <v>334</v>
      </c>
      <c r="D87" s="235">
        <v>10</v>
      </c>
      <c r="E87" s="214" t="s">
        <v>280</v>
      </c>
      <c r="F87" s="211">
        <v>0</v>
      </c>
      <c r="G87" s="215">
        <f t="shared" ref="G87" si="3">D87*F87</f>
        <v>0</v>
      </c>
      <c r="J87" s="229"/>
    </row>
    <row r="88" spans="2:15" s="216" customFormat="1" ht="102">
      <c r="B88" s="202" t="s">
        <v>30</v>
      </c>
      <c r="C88" s="212" t="s">
        <v>335</v>
      </c>
      <c r="D88" s="213"/>
      <c r="E88" s="214"/>
      <c r="F88" s="227"/>
      <c r="G88" s="215"/>
      <c r="J88" s="229"/>
      <c r="L88" s="233"/>
    </row>
    <row r="89" spans="2:15" s="230" customFormat="1" ht="16.5">
      <c r="B89" s="202"/>
      <c r="C89" s="225" t="s">
        <v>336</v>
      </c>
      <c r="D89" s="226">
        <v>1</v>
      </c>
      <c r="E89" s="214" t="s">
        <v>280</v>
      </c>
      <c r="F89" s="210">
        <v>0</v>
      </c>
      <c r="G89" s="215">
        <f t="shared" ref="G89:G99" si="4">D89*F89</f>
        <v>0</v>
      </c>
      <c r="J89" s="231"/>
      <c r="K89" s="232"/>
      <c r="L89" s="216"/>
      <c r="M89" s="232"/>
      <c r="N89" s="232"/>
      <c r="O89" s="232"/>
    </row>
    <row r="90" spans="2:15" s="230" customFormat="1" ht="16.5">
      <c r="B90" s="202"/>
      <c r="C90" s="225" t="s">
        <v>337</v>
      </c>
      <c r="D90" s="226">
        <v>2</v>
      </c>
      <c r="E90" s="214" t="s">
        <v>280</v>
      </c>
      <c r="F90" s="210">
        <v>0</v>
      </c>
      <c r="G90" s="215">
        <f t="shared" si="4"/>
        <v>0</v>
      </c>
      <c r="J90" s="231"/>
      <c r="K90" s="232"/>
      <c r="L90" s="216"/>
      <c r="M90" s="232"/>
      <c r="N90" s="232"/>
      <c r="O90" s="232"/>
    </row>
    <row r="91" spans="2:15" s="230" customFormat="1" ht="16.5">
      <c r="B91" s="202"/>
      <c r="C91" s="225" t="s">
        <v>338</v>
      </c>
      <c r="D91" s="226">
        <v>1</v>
      </c>
      <c r="E91" s="214" t="s">
        <v>280</v>
      </c>
      <c r="F91" s="210">
        <v>0</v>
      </c>
      <c r="G91" s="215">
        <f t="shared" si="4"/>
        <v>0</v>
      </c>
      <c r="J91" s="231"/>
      <c r="K91" s="232"/>
      <c r="L91" s="216"/>
      <c r="M91" s="232"/>
      <c r="N91" s="232"/>
      <c r="O91" s="232"/>
    </row>
    <row r="92" spans="2:15" s="230" customFormat="1" ht="16.5">
      <c r="B92" s="202"/>
      <c r="C92" s="225" t="s">
        <v>339</v>
      </c>
      <c r="D92" s="204">
        <v>2</v>
      </c>
      <c r="E92" s="214" t="s">
        <v>280</v>
      </c>
      <c r="F92" s="210">
        <v>0</v>
      </c>
      <c r="G92" s="215">
        <f t="shared" si="4"/>
        <v>0</v>
      </c>
      <c r="J92" s="231"/>
      <c r="K92" s="232"/>
      <c r="L92" s="216"/>
      <c r="M92" s="232"/>
      <c r="N92" s="232"/>
      <c r="O92" s="232"/>
    </row>
    <row r="93" spans="2:15" s="230" customFormat="1" ht="16.5">
      <c r="B93" s="202"/>
      <c r="C93" s="225" t="s">
        <v>340</v>
      </c>
      <c r="D93" s="226">
        <v>1</v>
      </c>
      <c r="E93" s="214" t="s">
        <v>280</v>
      </c>
      <c r="F93" s="210">
        <v>0</v>
      </c>
      <c r="G93" s="215"/>
      <c r="J93" s="231"/>
      <c r="K93" s="232"/>
      <c r="L93" s="216"/>
      <c r="M93" s="232"/>
      <c r="N93" s="232"/>
      <c r="O93" s="232"/>
    </row>
    <row r="94" spans="2:15" s="230" customFormat="1" ht="16.5">
      <c r="B94" s="202"/>
      <c r="C94" s="225" t="s">
        <v>341</v>
      </c>
      <c r="D94" s="226">
        <v>1</v>
      </c>
      <c r="E94" s="214" t="s">
        <v>280</v>
      </c>
      <c r="F94" s="210">
        <v>0</v>
      </c>
      <c r="G94" s="215">
        <f>D94*F94</f>
        <v>0</v>
      </c>
      <c r="J94" s="231"/>
      <c r="K94" s="232"/>
      <c r="L94" s="216"/>
      <c r="M94" s="232"/>
      <c r="N94" s="232"/>
      <c r="O94" s="232"/>
    </row>
    <row r="95" spans="2:15" s="230" customFormat="1" ht="16.5">
      <c r="B95" s="202"/>
      <c r="C95" s="225" t="s">
        <v>342</v>
      </c>
      <c r="D95" s="226">
        <v>1</v>
      </c>
      <c r="E95" s="214" t="s">
        <v>280</v>
      </c>
      <c r="F95" s="210">
        <v>0</v>
      </c>
      <c r="G95" s="215">
        <f>D95*F95</f>
        <v>0</v>
      </c>
      <c r="J95" s="231"/>
      <c r="K95" s="232"/>
      <c r="L95" s="216"/>
      <c r="M95" s="232"/>
      <c r="N95" s="232"/>
      <c r="O95" s="232"/>
    </row>
    <row r="96" spans="2:15" s="230" customFormat="1" ht="16.5">
      <c r="B96" s="202"/>
      <c r="C96" s="225" t="s">
        <v>343</v>
      </c>
      <c r="D96" s="226">
        <v>1</v>
      </c>
      <c r="E96" s="214" t="s">
        <v>280</v>
      </c>
      <c r="F96" s="210">
        <v>0</v>
      </c>
      <c r="G96" s="215">
        <f>D96*F96</f>
        <v>0</v>
      </c>
      <c r="J96" s="231"/>
      <c r="K96" s="232"/>
      <c r="L96" s="216"/>
      <c r="M96" s="232"/>
      <c r="N96" s="232"/>
      <c r="O96" s="232"/>
    </row>
    <row r="97" spans="2:15" s="230" customFormat="1" ht="16.5">
      <c r="B97" s="202"/>
      <c r="C97" s="225" t="s">
        <v>344</v>
      </c>
      <c r="D97" s="226">
        <v>1</v>
      </c>
      <c r="E97" s="214" t="s">
        <v>280</v>
      </c>
      <c r="F97" s="210">
        <v>0</v>
      </c>
      <c r="G97" s="215">
        <f t="shared" si="4"/>
        <v>0</v>
      </c>
      <c r="J97" s="231"/>
      <c r="K97" s="232"/>
      <c r="L97" s="216"/>
      <c r="M97" s="232"/>
      <c r="N97" s="232"/>
      <c r="O97" s="232"/>
    </row>
    <row r="98" spans="2:15" s="230" customFormat="1" ht="0.75" customHeight="1">
      <c r="B98" s="202"/>
      <c r="C98" s="225"/>
      <c r="D98" s="226"/>
      <c r="E98" s="214"/>
      <c r="F98" s="210"/>
      <c r="G98" s="215"/>
      <c r="J98" s="231"/>
      <c r="K98" s="232"/>
      <c r="L98" s="216"/>
      <c r="M98" s="232"/>
      <c r="N98" s="232"/>
      <c r="O98" s="232"/>
    </row>
    <row r="99" spans="2:15" s="230" customFormat="1" ht="16.5">
      <c r="B99" s="202"/>
      <c r="C99" s="225" t="s">
        <v>345</v>
      </c>
      <c r="D99" s="226">
        <v>1</v>
      </c>
      <c r="E99" s="214" t="s">
        <v>280</v>
      </c>
      <c r="F99" s="210">
        <v>0</v>
      </c>
      <c r="G99" s="215">
        <f t="shared" si="4"/>
        <v>0</v>
      </c>
      <c r="J99" s="231"/>
      <c r="K99" s="232"/>
      <c r="L99" s="216"/>
      <c r="M99" s="232"/>
      <c r="N99" s="232"/>
      <c r="O99" s="232"/>
    </row>
    <row r="100" spans="2:15" s="216" customFormat="1" ht="4.5" customHeight="1">
      <c r="B100" s="202"/>
      <c r="C100" s="208"/>
      <c r="D100" s="209"/>
      <c r="E100" s="209"/>
      <c r="F100" s="227"/>
      <c r="G100" s="228"/>
      <c r="J100" s="229"/>
    </row>
    <row r="101" spans="2:15" s="216" customFormat="1" ht="17.25" customHeight="1">
      <c r="B101" s="202" t="s">
        <v>167</v>
      </c>
      <c r="C101" s="212" t="s">
        <v>346</v>
      </c>
      <c r="D101" s="226"/>
      <c r="E101" s="214"/>
      <c r="F101" s="227"/>
      <c r="G101" s="215"/>
    </row>
    <row r="102" spans="2:15" s="216" customFormat="1">
      <c r="B102" s="202"/>
      <c r="C102" s="225" t="s">
        <v>347</v>
      </c>
      <c r="D102" s="226">
        <v>2</v>
      </c>
      <c r="E102" s="214" t="s">
        <v>280</v>
      </c>
      <c r="F102" s="210">
        <v>0</v>
      </c>
      <c r="G102" s="215">
        <f>D102*F102</f>
        <v>0</v>
      </c>
    </row>
    <row r="103" spans="2:15" s="216" customFormat="1">
      <c r="B103" s="202"/>
      <c r="C103" s="225" t="s">
        <v>348</v>
      </c>
      <c r="D103" s="226">
        <v>2</v>
      </c>
      <c r="E103" s="214" t="s">
        <v>280</v>
      </c>
      <c r="F103" s="210">
        <v>0</v>
      </c>
      <c r="G103" s="215">
        <f>D103*F103</f>
        <v>0</v>
      </c>
    </row>
    <row r="104" spans="2:15" s="216" customFormat="1" ht="25.5">
      <c r="B104" s="202" t="s">
        <v>89</v>
      </c>
      <c r="C104" s="212" t="s">
        <v>349</v>
      </c>
      <c r="D104" s="213">
        <v>0.05</v>
      </c>
      <c r="E104" s="214" t="s">
        <v>306</v>
      </c>
      <c r="F104" s="215">
        <f>SUBTOTAL(109,G85:G103)</f>
        <v>0</v>
      </c>
      <c r="G104" s="215">
        <f>D104*F104</f>
        <v>0</v>
      </c>
    </row>
    <row r="105" spans="2:15" s="216" customFormat="1">
      <c r="B105" s="217" t="s">
        <v>350</v>
      </c>
      <c r="C105" s="218"/>
      <c r="D105" s="219"/>
      <c r="E105" s="219"/>
      <c r="F105" s="220"/>
      <c r="G105" s="221">
        <f>SUBTOTAL(109,Tabela579[cena])</f>
        <v>0</v>
      </c>
    </row>
    <row r="106" spans="2:15" s="216" customFormat="1" ht="13.5">
      <c r="B106" s="222"/>
      <c r="C106" s="223"/>
      <c r="D106" s="222"/>
      <c r="E106" s="222"/>
      <c r="F106" s="224"/>
      <c r="G106" s="222"/>
    </row>
    <row r="107" spans="2:15" s="216" customFormat="1" ht="13.5">
      <c r="B107" s="222"/>
      <c r="C107" s="223"/>
      <c r="D107" s="222"/>
      <c r="E107" s="222"/>
      <c r="F107" s="222"/>
      <c r="G107" s="222"/>
    </row>
    <row r="108" spans="2:15" s="216" customFormat="1" ht="13.5">
      <c r="B108" s="222"/>
      <c r="C108" s="223"/>
      <c r="D108" s="222"/>
      <c r="E108" s="222"/>
      <c r="F108" s="222"/>
      <c r="G108" s="222"/>
    </row>
    <row r="109" spans="2:15" s="216" customFormat="1" ht="13.5">
      <c r="B109" s="222"/>
      <c r="C109" s="223"/>
      <c r="D109" s="222"/>
      <c r="E109" s="222"/>
      <c r="F109" s="222"/>
      <c r="G109" s="222"/>
    </row>
    <row r="110" spans="2:15" s="216" customFormat="1" ht="13.5">
      <c r="B110" s="222"/>
      <c r="C110" s="223"/>
      <c r="D110" s="222"/>
      <c r="E110" s="222"/>
      <c r="F110" s="222"/>
      <c r="G110" s="222"/>
    </row>
    <row r="111" spans="2:15" s="216" customFormat="1" ht="13.5">
      <c r="B111" s="222"/>
      <c r="C111" s="223"/>
      <c r="D111" s="222"/>
      <c r="E111" s="222"/>
      <c r="F111" s="222"/>
      <c r="G111" s="222"/>
    </row>
    <row r="112" spans="2:15" s="216" customFormat="1" ht="15" customHeight="1">
      <c r="B112" s="222"/>
      <c r="C112" s="223"/>
      <c r="D112" s="222"/>
      <c r="E112" s="222"/>
      <c r="F112" s="222"/>
      <c r="G112" s="222"/>
    </row>
    <row r="113" spans="2:12" s="216" customFormat="1" ht="13.5">
      <c r="B113" s="222"/>
      <c r="C113" s="223"/>
      <c r="D113" s="222"/>
      <c r="E113" s="222"/>
      <c r="F113" s="222"/>
      <c r="G113" s="222"/>
    </row>
    <row r="114" spans="2:12" s="216" customFormat="1" ht="13.5">
      <c r="B114" s="222"/>
      <c r="C114" s="223"/>
      <c r="D114" s="222"/>
      <c r="E114" s="222"/>
      <c r="F114" s="222"/>
      <c r="G114" s="222"/>
    </row>
    <row r="115" spans="2:12" s="216" customFormat="1" ht="13.5">
      <c r="B115" s="222"/>
      <c r="C115" s="223"/>
      <c r="D115" s="222"/>
      <c r="E115" s="222"/>
      <c r="F115" s="222"/>
      <c r="G115" s="222"/>
    </row>
    <row r="116" spans="2:12" s="216" customFormat="1" ht="13.5">
      <c r="B116" s="222"/>
      <c r="C116" s="223"/>
      <c r="D116" s="222"/>
      <c r="E116" s="222"/>
      <c r="F116" s="222"/>
      <c r="G116" s="222"/>
    </row>
    <row r="117" spans="2:12" s="216" customFormat="1" ht="13.5">
      <c r="B117" s="222"/>
      <c r="C117" s="223"/>
      <c r="D117" s="222"/>
      <c r="E117" s="222"/>
      <c r="F117" s="222"/>
      <c r="G117" s="222"/>
    </row>
    <row r="118" spans="2:12" s="216" customFormat="1" ht="13.5">
      <c r="B118" s="222"/>
      <c r="C118" s="223"/>
      <c r="D118" s="222"/>
      <c r="E118" s="222"/>
      <c r="F118" s="222"/>
      <c r="G118" s="222"/>
    </row>
    <row r="119" spans="2:12" s="216" customFormat="1" ht="13.5">
      <c r="B119" s="222"/>
      <c r="C119" s="223"/>
      <c r="D119" s="222"/>
      <c r="E119" s="222"/>
      <c r="F119" s="222"/>
      <c r="G119" s="222"/>
    </row>
    <row r="120" spans="2:12" s="216" customFormat="1" ht="13.5">
      <c r="B120" s="222"/>
      <c r="C120" s="223"/>
      <c r="D120" s="222"/>
      <c r="E120" s="222"/>
      <c r="F120" s="222"/>
      <c r="G120" s="222"/>
    </row>
    <row r="121" spans="2:12" ht="13.5">
      <c r="L121" s="216"/>
    </row>
    <row r="122" spans="2:12" ht="13.5">
      <c r="L122" s="216"/>
    </row>
    <row r="128" spans="2:12" ht="13.5">
      <c r="H128" s="216"/>
    </row>
  </sheetData>
  <sheetProtection algorithmName="SHA-512" hashValue="Fpd6Vtpe20SOgtNFtkwWb5Tmf2hO7GC9zDS2Knq5aOuulKaim9pUC0tSvoI9TNDmOQZ7StdDjywlRbq0/Z+lng==" saltValue="9Go2rwGAcVRASzfaKNn0ZQ==" spinCount="100000" sheet="1" objects="1" scenarios="1" selectLockedCells="1"/>
  <mergeCells count="5">
    <mergeCell ref="C4:G4"/>
    <mergeCell ref="C5:G5"/>
    <mergeCell ref="C6:G6"/>
    <mergeCell ref="C26:F29"/>
    <mergeCell ref="C30:F31"/>
  </mergeCells>
  <pageMargins left="0.7" right="0.7" top="1.2322916666666666" bottom="0.75" header="0.3" footer="0.3"/>
  <pageSetup paperSize="9" scale="91" orientation="portrait" r:id="rId1"/>
  <headerFooter>
    <oddHeader>&amp;CUreditev površin za kolesarje in pešce
v križišču Straške (LC 295041) in Povhove (LK 299091) ulice</oddHeader>
    <oddFooter>&amp;C
&amp;A&amp;R&amp;P</oddFooter>
  </headerFooter>
  <rowBreaks count="4" manualBreakCount="4">
    <brk id="37" min="1" max="7" man="1"/>
    <brk id="61" min="1" max="7" man="1"/>
    <brk id="82" min="1" max="7" man="1"/>
    <brk id="108" min="1" max="7" man="1"/>
  </rowBreaks>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45284-1873-495E-91A3-B9356257571D}">
  <sheetPr>
    <tabColor rgb="FFFFFF00"/>
  </sheetPr>
  <dimension ref="A1:M124"/>
  <sheetViews>
    <sheetView view="pageBreakPreview" topLeftCell="A7" zoomScaleNormal="100" zoomScaleSheetLayoutView="100" workbookViewId="0">
      <selection activeCell="H9" sqref="H9"/>
    </sheetView>
  </sheetViews>
  <sheetFormatPr defaultRowHeight="15.75"/>
  <cols>
    <col min="1" max="1" width="2.140625" style="31" customWidth="1"/>
    <col min="2" max="2" width="5.140625" style="32" customWidth="1"/>
    <col min="3" max="3" width="43.42578125" style="33" customWidth="1"/>
    <col min="4" max="4" width="5.7109375" style="33" customWidth="1"/>
    <col min="5" max="5" width="6.42578125" style="34" customWidth="1"/>
    <col min="6" max="6" width="10.7109375" style="34" hidden="1" customWidth="1"/>
    <col min="7" max="7" width="11.140625" style="34" hidden="1" customWidth="1"/>
    <col min="8" max="8" width="14.28515625" style="34" customWidth="1"/>
    <col min="9" max="9" width="16" style="35" customWidth="1"/>
    <col min="10" max="10" width="16.5703125" style="31" customWidth="1"/>
    <col min="11" max="256" width="9.140625" style="31"/>
    <col min="257" max="257" width="2.140625" style="31" customWidth="1"/>
    <col min="258" max="258" width="5.140625" style="31" customWidth="1"/>
    <col min="259" max="259" width="43.42578125" style="31" customWidth="1"/>
    <col min="260" max="260" width="5.7109375" style="31" customWidth="1"/>
    <col min="261" max="261" width="6.42578125" style="31" customWidth="1"/>
    <col min="262" max="263" width="0" style="31" hidden="1" customWidth="1"/>
    <col min="264" max="264" width="14.28515625" style="31" customWidth="1"/>
    <col min="265" max="265" width="16" style="31" customWidth="1"/>
    <col min="266" max="266" width="16.5703125" style="31" customWidth="1"/>
    <col min="267" max="512" width="9.140625" style="31"/>
    <col min="513" max="513" width="2.140625" style="31" customWidth="1"/>
    <col min="514" max="514" width="5.140625" style="31" customWidth="1"/>
    <col min="515" max="515" width="43.42578125" style="31" customWidth="1"/>
    <col min="516" max="516" width="5.7109375" style="31" customWidth="1"/>
    <col min="517" max="517" width="6.42578125" style="31" customWidth="1"/>
    <col min="518" max="519" width="0" style="31" hidden="1" customWidth="1"/>
    <col min="520" max="520" width="14.28515625" style="31" customWidth="1"/>
    <col min="521" max="521" width="16" style="31" customWidth="1"/>
    <col min="522" max="522" width="16.5703125" style="31" customWidth="1"/>
    <col min="523" max="768" width="9.140625" style="31"/>
    <col min="769" max="769" width="2.140625" style="31" customWidth="1"/>
    <col min="770" max="770" width="5.140625" style="31" customWidth="1"/>
    <col min="771" max="771" width="43.42578125" style="31" customWidth="1"/>
    <col min="772" max="772" width="5.7109375" style="31" customWidth="1"/>
    <col min="773" max="773" width="6.42578125" style="31" customWidth="1"/>
    <col min="774" max="775" width="0" style="31" hidden="1" customWidth="1"/>
    <col min="776" max="776" width="14.28515625" style="31" customWidth="1"/>
    <col min="777" max="777" width="16" style="31" customWidth="1"/>
    <col min="778" max="778" width="16.5703125" style="31" customWidth="1"/>
    <col min="779" max="1024" width="9.140625" style="31"/>
    <col min="1025" max="1025" width="2.140625" style="31" customWidth="1"/>
    <col min="1026" max="1026" width="5.140625" style="31" customWidth="1"/>
    <col min="1027" max="1027" width="43.42578125" style="31" customWidth="1"/>
    <col min="1028" max="1028" width="5.7109375" style="31" customWidth="1"/>
    <col min="1029" max="1029" width="6.42578125" style="31" customWidth="1"/>
    <col min="1030" max="1031" width="0" style="31" hidden="1" customWidth="1"/>
    <col min="1032" max="1032" width="14.28515625" style="31" customWidth="1"/>
    <col min="1033" max="1033" width="16" style="31" customWidth="1"/>
    <col min="1034" max="1034" width="16.5703125" style="31" customWidth="1"/>
    <col min="1035" max="1280" width="9.140625" style="31"/>
    <col min="1281" max="1281" width="2.140625" style="31" customWidth="1"/>
    <col min="1282" max="1282" width="5.140625" style="31" customWidth="1"/>
    <col min="1283" max="1283" width="43.42578125" style="31" customWidth="1"/>
    <col min="1284" max="1284" width="5.7109375" style="31" customWidth="1"/>
    <col min="1285" max="1285" width="6.42578125" style="31" customWidth="1"/>
    <col min="1286" max="1287" width="0" style="31" hidden="1" customWidth="1"/>
    <col min="1288" max="1288" width="14.28515625" style="31" customWidth="1"/>
    <col min="1289" max="1289" width="16" style="31" customWidth="1"/>
    <col min="1290" max="1290" width="16.5703125" style="31" customWidth="1"/>
    <col min="1291" max="1536" width="9.140625" style="31"/>
    <col min="1537" max="1537" width="2.140625" style="31" customWidth="1"/>
    <col min="1538" max="1538" width="5.140625" style="31" customWidth="1"/>
    <col min="1539" max="1539" width="43.42578125" style="31" customWidth="1"/>
    <col min="1540" max="1540" width="5.7109375" style="31" customWidth="1"/>
    <col min="1541" max="1541" width="6.42578125" style="31" customWidth="1"/>
    <col min="1542" max="1543" width="0" style="31" hidden="1" customWidth="1"/>
    <col min="1544" max="1544" width="14.28515625" style="31" customWidth="1"/>
    <col min="1545" max="1545" width="16" style="31" customWidth="1"/>
    <col min="1546" max="1546" width="16.5703125" style="31" customWidth="1"/>
    <col min="1547" max="1792" width="9.140625" style="31"/>
    <col min="1793" max="1793" width="2.140625" style="31" customWidth="1"/>
    <col min="1794" max="1794" width="5.140625" style="31" customWidth="1"/>
    <col min="1795" max="1795" width="43.42578125" style="31" customWidth="1"/>
    <col min="1796" max="1796" width="5.7109375" style="31" customWidth="1"/>
    <col min="1797" max="1797" width="6.42578125" style="31" customWidth="1"/>
    <col min="1798" max="1799" width="0" style="31" hidden="1" customWidth="1"/>
    <col min="1800" max="1800" width="14.28515625" style="31" customWidth="1"/>
    <col min="1801" max="1801" width="16" style="31" customWidth="1"/>
    <col min="1802" max="1802" width="16.5703125" style="31" customWidth="1"/>
    <col min="1803" max="2048" width="9.140625" style="31"/>
    <col min="2049" max="2049" width="2.140625" style="31" customWidth="1"/>
    <col min="2050" max="2050" width="5.140625" style="31" customWidth="1"/>
    <col min="2051" max="2051" width="43.42578125" style="31" customWidth="1"/>
    <col min="2052" max="2052" width="5.7109375" style="31" customWidth="1"/>
    <col min="2053" max="2053" width="6.42578125" style="31" customWidth="1"/>
    <col min="2054" max="2055" width="0" style="31" hidden="1" customWidth="1"/>
    <col min="2056" max="2056" width="14.28515625" style="31" customWidth="1"/>
    <col min="2057" max="2057" width="16" style="31" customWidth="1"/>
    <col min="2058" max="2058" width="16.5703125" style="31" customWidth="1"/>
    <col min="2059" max="2304" width="9.140625" style="31"/>
    <col min="2305" max="2305" width="2.140625" style="31" customWidth="1"/>
    <col min="2306" max="2306" width="5.140625" style="31" customWidth="1"/>
    <col min="2307" max="2307" width="43.42578125" style="31" customWidth="1"/>
    <col min="2308" max="2308" width="5.7109375" style="31" customWidth="1"/>
    <col min="2309" max="2309" width="6.42578125" style="31" customWidth="1"/>
    <col min="2310" max="2311" width="0" style="31" hidden="1" customWidth="1"/>
    <col min="2312" max="2312" width="14.28515625" style="31" customWidth="1"/>
    <col min="2313" max="2313" width="16" style="31" customWidth="1"/>
    <col min="2314" max="2314" width="16.5703125" style="31" customWidth="1"/>
    <col min="2315" max="2560" width="9.140625" style="31"/>
    <col min="2561" max="2561" width="2.140625" style="31" customWidth="1"/>
    <col min="2562" max="2562" width="5.140625" style="31" customWidth="1"/>
    <col min="2563" max="2563" width="43.42578125" style="31" customWidth="1"/>
    <col min="2564" max="2564" width="5.7109375" style="31" customWidth="1"/>
    <col min="2565" max="2565" width="6.42578125" style="31" customWidth="1"/>
    <col min="2566" max="2567" width="0" style="31" hidden="1" customWidth="1"/>
    <col min="2568" max="2568" width="14.28515625" style="31" customWidth="1"/>
    <col min="2569" max="2569" width="16" style="31" customWidth="1"/>
    <col min="2570" max="2570" width="16.5703125" style="31" customWidth="1"/>
    <col min="2571" max="2816" width="9.140625" style="31"/>
    <col min="2817" max="2817" width="2.140625" style="31" customWidth="1"/>
    <col min="2818" max="2818" width="5.140625" style="31" customWidth="1"/>
    <col min="2819" max="2819" width="43.42578125" style="31" customWidth="1"/>
    <col min="2820" max="2820" width="5.7109375" style="31" customWidth="1"/>
    <col min="2821" max="2821" width="6.42578125" style="31" customWidth="1"/>
    <col min="2822" max="2823" width="0" style="31" hidden="1" customWidth="1"/>
    <col min="2824" max="2824" width="14.28515625" style="31" customWidth="1"/>
    <col min="2825" max="2825" width="16" style="31" customWidth="1"/>
    <col min="2826" max="2826" width="16.5703125" style="31" customWidth="1"/>
    <col min="2827" max="3072" width="9.140625" style="31"/>
    <col min="3073" max="3073" width="2.140625" style="31" customWidth="1"/>
    <col min="3074" max="3074" width="5.140625" style="31" customWidth="1"/>
    <col min="3075" max="3075" width="43.42578125" style="31" customWidth="1"/>
    <col min="3076" max="3076" width="5.7109375" style="31" customWidth="1"/>
    <col min="3077" max="3077" width="6.42578125" style="31" customWidth="1"/>
    <col min="3078" max="3079" width="0" style="31" hidden="1" customWidth="1"/>
    <col min="3080" max="3080" width="14.28515625" style="31" customWidth="1"/>
    <col min="3081" max="3081" width="16" style="31" customWidth="1"/>
    <col min="3082" max="3082" width="16.5703125" style="31" customWidth="1"/>
    <col min="3083" max="3328" width="9.140625" style="31"/>
    <col min="3329" max="3329" width="2.140625" style="31" customWidth="1"/>
    <col min="3330" max="3330" width="5.140625" style="31" customWidth="1"/>
    <col min="3331" max="3331" width="43.42578125" style="31" customWidth="1"/>
    <col min="3332" max="3332" width="5.7109375" style="31" customWidth="1"/>
    <col min="3333" max="3333" width="6.42578125" style="31" customWidth="1"/>
    <col min="3334" max="3335" width="0" style="31" hidden="1" customWidth="1"/>
    <col min="3336" max="3336" width="14.28515625" style="31" customWidth="1"/>
    <col min="3337" max="3337" width="16" style="31" customWidth="1"/>
    <col min="3338" max="3338" width="16.5703125" style="31" customWidth="1"/>
    <col min="3339" max="3584" width="9.140625" style="31"/>
    <col min="3585" max="3585" width="2.140625" style="31" customWidth="1"/>
    <col min="3586" max="3586" width="5.140625" style="31" customWidth="1"/>
    <col min="3587" max="3587" width="43.42578125" style="31" customWidth="1"/>
    <col min="3588" max="3588" width="5.7109375" style="31" customWidth="1"/>
    <col min="3589" max="3589" width="6.42578125" style="31" customWidth="1"/>
    <col min="3590" max="3591" width="0" style="31" hidden="1" customWidth="1"/>
    <col min="3592" max="3592" width="14.28515625" style="31" customWidth="1"/>
    <col min="3593" max="3593" width="16" style="31" customWidth="1"/>
    <col min="3594" max="3594" width="16.5703125" style="31" customWidth="1"/>
    <col min="3595" max="3840" width="9.140625" style="31"/>
    <col min="3841" max="3841" width="2.140625" style="31" customWidth="1"/>
    <col min="3842" max="3842" width="5.140625" style="31" customWidth="1"/>
    <col min="3843" max="3843" width="43.42578125" style="31" customWidth="1"/>
    <col min="3844" max="3844" width="5.7109375" style="31" customWidth="1"/>
    <col min="3845" max="3845" width="6.42578125" style="31" customWidth="1"/>
    <col min="3846" max="3847" width="0" style="31" hidden="1" customWidth="1"/>
    <col min="3848" max="3848" width="14.28515625" style="31" customWidth="1"/>
    <col min="3849" max="3849" width="16" style="31" customWidth="1"/>
    <col min="3850" max="3850" width="16.5703125" style="31" customWidth="1"/>
    <col min="3851" max="4096" width="9.140625" style="31"/>
    <col min="4097" max="4097" width="2.140625" style="31" customWidth="1"/>
    <col min="4098" max="4098" width="5.140625" style="31" customWidth="1"/>
    <col min="4099" max="4099" width="43.42578125" style="31" customWidth="1"/>
    <col min="4100" max="4100" width="5.7109375" style="31" customWidth="1"/>
    <col min="4101" max="4101" width="6.42578125" style="31" customWidth="1"/>
    <col min="4102" max="4103" width="0" style="31" hidden="1" customWidth="1"/>
    <col min="4104" max="4104" width="14.28515625" style="31" customWidth="1"/>
    <col min="4105" max="4105" width="16" style="31" customWidth="1"/>
    <col min="4106" max="4106" width="16.5703125" style="31" customWidth="1"/>
    <col min="4107" max="4352" width="9.140625" style="31"/>
    <col min="4353" max="4353" width="2.140625" style="31" customWidth="1"/>
    <col min="4354" max="4354" width="5.140625" style="31" customWidth="1"/>
    <col min="4355" max="4355" width="43.42578125" style="31" customWidth="1"/>
    <col min="4356" max="4356" width="5.7109375" style="31" customWidth="1"/>
    <col min="4357" max="4357" width="6.42578125" style="31" customWidth="1"/>
    <col min="4358" max="4359" width="0" style="31" hidden="1" customWidth="1"/>
    <col min="4360" max="4360" width="14.28515625" style="31" customWidth="1"/>
    <col min="4361" max="4361" width="16" style="31" customWidth="1"/>
    <col min="4362" max="4362" width="16.5703125" style="31" customWidth="1"/>
    <col min="4363" max="4608" width="9.140625" style="31"/>
    <col min="4609" max="4609" width="2.140625" style="31" customWidth="1"/>
    <col min="4610" max="4610" width="5.140625" style="31" customWidth="1"/>
    <col min="4611" max="4611" width="43.42578125" style="31" customWidth="1"/>
    <col min="4612" max="4612" width="5.7109375" style="31" customWidth="1"/>
    <col min="4613" max="4613" width="6.42578125" style="31" customWidth="1"/>
    <col min="4614" max="4615" width="0" style="31" hidden="1" customWidth="1"/>
    <col min="4616" max="4616" width="14.28515625" style="31" customWidth="1"/>
    <col min="4617" max="4617" width="16" style="31" customWidth="1"/>
    <col min="4618" max="4618" width="16.5703125" style="31" customWidth="1"/>
    <col min="4619" max="4864" width="9.140625" style="31"/>
    <col min="4865" max="4865" width="2.140625" style="31" customWidth="1"/>
    <col min="4866" max="4866" width="5.140625" style="31" customWidth="1"/>
    <col min="4867" max="4867" width="43.42578125" style="31" customWidth="1"/>
    <col min="4868" max="4868" width="5.7109375" style="31" customWidth="1"/>
    <col min="4869" max="4869" width="6.42578125" style="31" customWidth="1"/>
    <col min="4870" max="4871" width="0" style="31" hidden="1" customWidth="1"/>
    <col min="4872" max="4872" width="14.28515625" style="31" customWidth="1"/>
    <col min="4873" max="4873" width="16" style="31" customWidth="1"/>
    <col min="4874" max="4874" width="16.5703125" style="31" customWidth="1"/>
    <col min="4875" max="5120" width="9.140625" style="31"/>
    <col min="5121" max="5121" width="2.140625" style="31" customWidth="1"/>
    <col min="5122" max="5122" width="5.140625" style="31" customWidth="1"/>
    <col min="5123" max="5123" width="43.42578125" style="31" customWidth="1"/>
    <col min="5124" max="5124" width="5.7109375" style="31" customWidth="1"/>
    <col min="5125" max="5125" width="6.42578125" style="31" customWidth="1"/>
    <col min="5126" max="5127" width="0" style="31" hidden="1" customWidth="1"/>
    <col min="5128" max="5128" width="14.28515625" style="31" customWidth="1"/>
    <col min="5129" max="5129" width="16" style="31" customWidth="1"/>
    <col min="5130" max="5130" width="16.5703125" style="31" customWidth="1"/>
    <col min="5131" max="5376" width="9.140625" style="31"/>
    <col min="5377" max="5377" width="2.140625" style="31" customWidth="1"/>
    <col min="5378" max="5378" width="5.140625" style="31" customWidth="1"/>
    <col min="5379" max="5379" width="43.42578125" style="31" customWidth="1"/>
    <col min="5380" max="5380" width="5.7109375" style="31" customWidth="1"/>
    <col min="5381" max="5381" width="6.42578125" style="31" customWidth="1"/>
    <col min="5382" max="5383" width="0" style="31" hidden="1" customWidth="1"/>
    <col min="5384" max="5384" width="14.28515625" style="31" customWidth="1"/>
    <col min="5385" max="5385" width="16" style="31" customWidth="1"/>
    <col min="5386" max="5386" width="16.5703125" style="31" customWidth="1"/>
    <col min="5387" max="5632" width="9.140625" style="31"/>
    <col min="5633" max="5633" width="2.140625" style="31" customWidth="1"/>
    <col min="5634" max="5634" width="5.140625" style="31" customWidth="1"/>
    <col min="5635" max="5635" width="43.42578125" style="31" customWidth="1"/>
    <col min="5636" max="5636" width="5.7109375" style="31" customWidth="1"/>
    <col min="5637" max="5637" width="6.42578125" style="31" customWidth="1"/>
    <col min="5638" max="5639" width="0" style="31" hidden="1" customWidth="1"/>
    <col min="5640" max="5640" width="14.28515625" style="31" customWidth="1"/>
    <col min="5641" max="5641" width="16" style="31" customWidth="1"/>
    <col min="5642" max="5642" width="16.5703125" style="31" customWidth="1"/>
    <col min="5643" max="5888" width="9.140625" style="31"/>
    <col min="5889" max="5889" width="2.140625" style="31" customWidth="1"/>
    <col min="5890" max="5890" width="5.140625" style="31" customWidth="1"/>
    <col min="5891" max="5891" width="43.42578125" style="31" customWidth="1"/>
    <col min="5892" max="5892" width="5.7109375" style="31" customWidth="1"/>
    <col min="5893" max="5893" width="6.42578125" style="31" customWidth="1"/>
    <col min="5894" max="5895" width="0" style="31" hidden="1" customWidth="1"/>
    <col min="5896" max="5896" width="14.28515625" style="31" customWidth="1"/>
    <col min="5897" max="5897" width="16" style="31" customWidth="1"/>
    <col min="5898" max="5898" width="16.5703125" style="31" customWidth="1"/>
    <col min="5899" max="6144" width="9.140625" style="31"/>
    <col min="6145" max="6145" width="2.140625" style="31" customWidth="1"/>
    <col min="6146" max="6146" width="5.140625" style="31" customWidth="1"/>
    <col min="6147" max="6147" width="43.42578125" style="31" customWidth="1"/>
    <col min="6148" max="6148" width="5.7109375" style="31" customWidth="1"/>
    <col min="6149" max="6149" width="6.42578125" style="31" customWidth="1"/>
    <col min="6150" max="6151" width="0" style="31" hidden="1" customWidth="1"/>
    <col min="6152" max="6152" width="14.28515625" style="31" customWidth="1"/>
    <col min="6153" max="6153" width="16" style="31" customWidth="1"/>
    <col min="6154" max="6154" width="16.5703125" style="31" customWidth="1"/>
    <col min="6155" max="6400" width="9.140625" style="31"/>
    <col min="6401" max="6401" width="2.140625" style="31" customWidth="1"/>
    <col min="6402" max="6402" width="5.140625" style="31" customWidth="1"/>
    <col min="6403" max="6403" width="43.42578125" style="31" customWidth="1"/>
    <col min="6404" max="6404" width="5.7109375" style="31" customWidth="1"/>
    <col min="6405" max="6405" width="6.42578125" style="31" customWidth="1"/>
    <col min="6406" max="6407" width="0" style="31" hidden="1" customWidth="1"/>
    <col min="6408" max="6408" width="14.28515625" style="31" customWidth="1"/>
    <col min="6409" max="6409" width="16" style="31" customWidth="1"/>
    <col min="6410" max="6410" width="16.5703125" style="31" customWidth="1"/>
    <col min="6411" max="6656" width="9.140625" style="31"/>
    <col min="6657" max="6657" width="2.140625" style="31" customWidth="1"/>
    <col min="6658" max="6658" width="5.140625" style="31" customWidth="1"/>
    <col min="6659" max="6659" width="43.42578125" style="31" customWidth="1"/>
    <col min="6660" max="6660" width="5.7109375" style="31" customWidth="1"/>
    <col min="6661" max="6661" width="6.42578125" style="31" customWidth="1"/>
    <col min="6662" max="6663" width="0" style="31" hidden="1" customWidth="1"/>
    <col min="6664" max="6664" width="14.28515625" style="31" customWidth="1"/>
    <col min="6665" max="6665" width="16" style="31" customWidth="1"/>
    <col min="6666" max="6666" width="16.5703125" style="31" customWidth="1"/>
    <col min="6667" max="6912" width="9.140625" style="31"/>
    <col min="6913" max="6913" width="2.140625" style="31" customWidth="1"/>
    <col min="6914" max="6914" width="5.140625" style="31" customWidth="1"/>
    <col min="6915" max="6915" width="43.42578125" style="31" customWidth="1"/>
    <col min="6916" max="6916" width="5.7109375" style="31" customWidth="1"/>
    <col min="6917" max="6917" width="6.42578125" style="31" customWidth="1"/>
    <col min="6918" max="6919" width="0" style="31" hidden="1" customWidth="1"/>
    <col min="6920" max="6920" width="14.28515625" style="31" customWidth="1"/>
    <col min="6921" max="6921" width="16" style="31" customWidth="1"/>
    <col min="6922" max="6922" width="16.5703125" style="31" customWidth="1"/>
    <col min="6923" max="7168" width="9.140625" style="31"/>
    <col min="7169" max="7169" width="2.140625" style="31" customWidth="1"/>
    <col min="7170" max="7170" width="5.140625" style="31" customWidth="1"/>
    <col min="7171" max="7171" width="43.42578125" style="31" customWidth="1"/>
    <col min="7172" max="7172" width="5.7109375" style="31" customWidth="1"/>
    <col min="7173" max="7173" width="6.42578125" style="31" customWidth="1"/>
    <col min="7174" max="7175" width="0" style="31" hidden="1" customWidth="1"/>
    <col min="7176" max="7176" width="14.28515625" style="31" customWidth="1"/>
    <col min="7177" max="7177" width="16" style="31" customWidth="1"/>
    <col min="7178" max="7178" width="16.5703125" style="31" customWidth="1"/>
    <col min="7179" max="7424" width="9.140625" style="31"/>
    <col min="7425" max="7425" width="2.140625" style="31" customWidth="1"/>
    <col min="7426" max="7426" width="5.140625" style="31" customWidth="1"/>
    <col min="7427" max="7427" width="43.42578125" style="31" customWidth="1"/>
    <col min="7428" max="7428" width="5.7109375" style="31" customWidth="1"/>
    <col min="7429" max="7429" width="6.42578125" style="31" customWidth="1"/>
    <col min="7430" max="7431" width="0" style="31" hidden="1" customWidth="1"/>
    <col min="7432" max="7432" width="14.28515625" style="31" customWidth="1"/>
    <col min="7433" max="7433" width="16" style="31" customWidth="1"/>
    <col min="7434" max="7434" width="16.5703125" style="31" customWidth="1"/>
    <col min="7435" max="7680" width="9.140625" style="31"/>
    <col min="7681" max="7681" width="2.140625" style="31" customWidth="1"/>
    <col min="7682" max="7682" width="5.140625" style="31" customWidth="1"/>
    <col min="7683" max="7683" width="43.42578125" style="31" customWidth="1"/>
    <col min="7684" max="7684" width="5.7109375" style="31" customWidth="1"/>
    <col min="7685" max="7685" width="6.42578125" style="31" customWidth="1"/>
    <col min="7686" max="7687" width="0" style="31" hidden="1" customWidth="1"/>
    <col min="7688" max="7688" width="14.28515625" style="31" customWidth="1"/>
    <col min="7689" max="7689" width="16" style="31" customWidth="1"/>
    <col min="7690" max="7690" width="16.5703125" style="31" customWidth="1"/>
    <col min="7691" max="7936" width="9.140625" style="31"/>
    <col min="7937" max="7937" width="2.140625" style="31" customWidth="1"/>
    <col min="7938" max="7938" width="5.140625" style="31" customWidth="1"/>
    <col min="7939" max="7939" width="43.42578125" style="31" customWidth="1"/>
    <col min="7940" max="7940" width="5.7109375" style="31" customWidth="1"/>
    <col min="7941" max="7941" width="6.42578125" style="31" customWidth="1"/>
    <col min="7942" max="7943" width="0" style="31" hidden="1" customWidth="1"/>
    <col min="7944" max="7944" width="14.28515625" style="31" customWidth="1"/>
    <col min="7945" max="7945" width="16" style="31" customWidth="1"/>
    <col min="7946" max="7946" width="16.5703125" style="31" customWidth="1"/>
    <col min="7947" max="8192" width="9.140625" style="31"/>
    <col min="8193" max="8193" width="2.140625" style="31" customWidth="1"/>
    <col min="8194" max="8194" width="5.140625" style="31" customWidth="1"/>
    <col min="8195" max="8195" width="43.42578125" style="31" customWidth="1"/>
    <col min="8196" max="8196" width="5.7109375" style="31" customWidth="1"/>
    <col min="8197" max="8197" width="6.42578125" style="31" customWidth="1"/>
    <col min="8198" max="8199" width="0" style="31" hidden="1" customWidth="1"/>
    <col min="8200" max="8200" width="14.28515625" style="31" customWidth="1"/>
    <col min="8201" max="8201" width="16" style="31" customWidth="1"/>
    <col min="8202" max="8202" width="16.5703125" style="31" customWidth="1"/>
    <col min="8203" max="8448" width="9.140625" style="31"/>
    <col min="8449" max="8449" width="2.140625" style="31" customWidth="1"/>
    <col min="8450" max="8450" width="5.140625" style="31" customWidth="1"/>
    <col min="8451" max="8451" width="43.42578125" style="31" customWidth="1"/>
    <col min="8452" max="8452" width="5.7109375" style="31" customWidth="1"/>
    <col min="8453" max="8453" width="6.42578125" style="31" customWidth="1"/>
    <col min="8454" max="8455" width="0" style="31" hidden="1" customWidth="1"/>
    <col min="8456" max="8456" width="14.28515625" style="31" customWidth="1"/>
    <col min="8457" max="8457" width="16" style="31" customWidth="1"/>
    <col min="8458" max="8458" width="16.5703125" style="31" customWidth="1"/>
    <col min="8459" max="8704" width="9.140625" style="31"/>
    <col min="8705" max="8705" width="2.140625" style="31" customWidth="1"/>
    <col min="8706" max="8706" width="5.140625" style="31" customWidth="1"/>
    <col min="8707" max="8707" width="43.42578125" style="31" customWidth="1"/>
    <col min="8708" max="8708" width="5.7109375" style="31" customWidth="1"/>
    <col min="8709" max="8709" width="6.42578125" style="31" customWidth="1"/>
    <col min="8710" max="8711" width="0" style="31" hidden="1" customWidth="1"/>
    <col min="8712" max="8712" width="14.28515625" style="31" customWidth="1"/>
    <col min="8713" max="8713" width="16" style="31" customWidth="1"/>
    <col min="8714" max="8714" width="16.5703125" style="31" customWidth="1"/>
    <col min="8715" max="8960" width="9.140625" style="31"/>
    <col min="8961" max="8961" width="2.140625" style="31" customWidth="1"/>
    <col min="8962" max="8962" width="5.140625" style="31" customWidth="1"/>
    <col min="8963" max="8963" width="43.42578125" style="31" customWidth="1"/>
    <col min="8964" max="8964" width="5.7109375" style="31" customWidth="1"/>
    <col min="8965" max="8965" width="6.42578125" style="31" customWidth="1"/>
    <col min="8966" max="8967" width="0" style="31" hidden="1" customWidth="1"/>
    <col min="8968" max="8968" width="14.28515625" style="31" customWidth="1"/>
    <col min="8969" max="8969" width="16" style="31" customWidth="1"/>
    <col min="8970" max="8970" width="16.5703125" style="31" customWidth="1"/>
    <col min="8971" max="9216" width="9.140625" style="31"/>
    <col min="9217" max="9217" width="2.140625" style="31" customWidth="1"/>
    <col min="9218" max="9218" width="5.140625" style="31" customWidth="1"/>
    <col min="9219" max="9219" width="43.42578125" style="31" customWidth="1"/>
    <col min="9220" max="9220" width="5.7109375" style="31" customWidth="1"/>
    <col min="9221" max="9221" width="6.42578125" style="31" customWidth="1"/>
    <col min="9222" max="9223" width="0" style="31" hidden="1" customWidth="1"/>
    <col min="9224" max="9224" width="14.28515625" style="31" customWidth="1"/>
    <col min="9225" max="9225" width="16" style="31" customWidth="1"/>
    <col min="9226" max="9226" width="16.5703125" style="31" customWidth="1"/>
    <col min="9227" max="9472" width="9.140625" style="31"/>
    <col min="9473" max="9473" width="2.140625" style="31" customWidth="1"/>
    <col min="9474" max="9474" width="5.140625" style="31" customWidth="1"/>
    <col min="9475" max="9475" width="43.42578125" style="31" customWidth="1"/>
    <col min="9476" max="9476" width="5.7109375" style="31" customWidth="1"/>
    <col min="9477" max="9477" width="6.42578125" style="31" customWidth="1"/>
    <col min="9478" max="9479" width="0" style="31" hidden="1" customWidth="1"/>
    <col min="9480" max="9480" width="14.28515625" style="31" customWidth="1"/>
    <col min="9481" max="9481" width="16" style="31" customWidth="1"/>
    <col min="9482" max="9482" width="16.5703125" style="31" customWidth="1"/>
    <col min="9483" max="9728" width="9.140625" style="31"/>
    <col min="9729" max="9729" width="2.140625" style="31" customWidth="1"/>
    <col min="9730" max="9730" width="5.140625" style="31" customWidth="1"/>
    <col min="9731" max="9731" width="43.42578125" style="31" customWidth="1"/>
    <col min="9732" max="9732" width="5.7109375" style="31" customWidth="1"/>
    <col min="9733" max="9733" width="6.42578125" style="31" customWidth="1"/>
    <col min="9734" max="9735" width="0" style="31" hidden="1" customWidth="1"/>
    <col min="9736" max="9736" width="14.28515625" style="31" customWidth="1"/>
    <col min="9737" max="9737" width="16" style="31" customWidth="1"/>
    <col min="9738" max="9738" width="16.5703125" style="31" customWidth="1"/>
    <col min="9739" max="9984" width="9.140625" style="31"/>
    <col min="9985" max="9985" width="2.140625" style="31" customWidth="1"/>
    <col min="9986" max="9986" width="5.140625" style="31" customWidth="1"/>
    <col min="9987" max="9987" width="43.42578125" style="31" customWidth="1"/>
    <col min="9988" max="9988" width="5.7109375" style="31" customWidth="1"/>
    <col min="9989" max="9989" width="6.42578125" style="31" customWidth="1"/>
    <col min="9990" max="9991" width="0" style="31" hidden="1" customWidth="1"/>
    <col min="9992" max="9992" width="14.28515625" style="31" customWidth="1"/>
    <col min="9993" max="9993" width="16" style="31" customWidth="1"/>
    <col min="9994" max="9994" width="16.5703125" style="31" customWidth="1"/>
    <col min="9995" max="10240" width="9.140625" style="31"/>
    <col min="10241" max="10241" width="2.140625" style="31" customWidth="1"/>
    <col min="10242" max="10242" width="5.140625" style="31" customWidth="1"/>
    <col min="10243" max="10243" width="43.42578125" style="31" customWidth="1"/>
    <col min="10244" max="10244" width="5.7109375" style="31" customWidth="1"/>
    <col min="10245" max="10245" width="6.42578125" style="31" customWidth="1"/>
    <col min="10246" max="10247" width="0" style="31" hidden="1" customWidth="1"/>
    <col min="10248" max="10248" width="14.28515625" style="31" customWidth="1"/>
    <col min="10249" max="10249" width="16" style="31" customWidth="1"/>
    <col min="10250" max="10250" width="16.5703125" style="31" customWidth="1"/>
    <col min="10251" max="10496" width="9.140625" style="31"/>
    <col min="10497" max="10497" width="2.140625" style="31" customWidth="1"/>
    <col min="10498" max="10498" width="5.140625" style="31" customWidth="1"/>
    <col min="10499" max="10499" width="43.42578125" style="31" customWidth="1"/>
    <col min="10500" max="10500" width="5.7109375" style="31" customWidth="1"/>
    <col min="10501" max="10501" width="6.42578125" style="31" customWidth="1"/>
    <col min="10502" max="10503" width="0" style="31" hidden="1" customWidth="1"/>
    <col min="10504" max="10504" width="14.28515625" style="31" customWidth="1"/>
    <col min="10505" max="10505" width="16" style="31" customWidth="1"/>
    <col min="10506" max="10506" width="16.5703125" style="31" customWidth="1"/>
    <col min="10507" max="10752" width="9.140625" style="31"/>
    <col min="10753" max="10753" width="2.140625" style="31" customWidth="1"/>
    <col min="10754" max="10754" width="5.140625" style="31" customWidth="1"/>
    <col min="10755" max="10755" width="43.42578125" style="31" customWidth="1"/>
    <col min="10756" max="10756" width="5.7109375" style="31" customWidth="1"/>
    <col min="10757" max="10757" width="6.42578125" style="31" customWidth="1"/>
    <col min="10758" max="10759" width="0" style="31" hidden="1" customWidth="1"/>
    <col min="10760" max="10760" width="14.28515625" style="31" customWidth="1"/>
    <col min="10761" max="10761" width="16" style="31" customWidth="1"/>
    <col min="10762" max="10762" width="16.5703125" style="31" customWidth="1"/>
    <col min="10763" max="11008" width="9.140625" style="31"/>
    <col min="11009" max="11009" width="2.140625" style="31" customWidth="1"/>
    <col min="11010" max="11010" width="5.140625" style="31" customWidth="1"/>
    <col min="11011" max="11011" width="43.42578125" style="31" customWidth="1"/>
    <col min="11012" max="11012" width="5.7109375" style="31" customWidth="1"/>
    <col min="11013" max="11013" width="6.42578125" style="31" customWidth="1"/>
    <col min="11014" max="11015" width="0" style="31" hidden="1" customWidth="1"/>
    <col min="11016" max="11016" width="14.28515625" style="31" customWidth="1"/>
    <col min="11017" max="11017" width="16" style="31" customWidth="1"/>
    <col min="11018" max="11018" width="16.5703125" style="31" customWidth="1"/>
    <col min="11019" max="11264" width="9.140625" style="31"/>
    <col min="11265" max="11265" width="2.140625" style="31" customWidth="1"/>
    <col min="11266" max="11266" width="5.140625" style="31" customWidth="1"/>
    <col min="11267" max="11267" width="43.42578125" style="31" customWidth="1"/>
    <col min="11268" max="11268" width="5.7109375" style="31" customWidth="1"/>
    <col min="11269" max="11269" width="6.42578125" style="31" customWidth="1"/>
    <col min="11270" max="11271" width="0" style="31" hidden="1" customWidth="1"/>
    <col min="11272" max="11272" width="14.28515625" style="31" customWidth="1"/>
    <col min="11273" max="11273" width="16" style="31" customWidth="1"/>
    <col min="11274" max="11274" width="16.5703125" style="31" customWidth="1"/>
    <col min="11275" max="11520" width="9.140625" style="31"/>
    <col min="11521" max="11521" width="2.140625" style="31" customWidth="1"/>
    <col min="11522" max="11522" width="5.140625" style="31" customWidth="1"/>
    <col min="11523" max="11523" width="43.42578125" style="31" customWidth="1"/>
    <col min="11524" max="11524" width="5.7109375" style="31" customWidth="1"/>
    <col min="11525" max="11525" width="6.42578125" style="31" customWidth="1"/>
    <col min="11526" max="11527" width="0" style="31" hidden="1" customWidth="1"/>
    <col min="11528" max="11528" width="14.28515625" style="31" customWidth="1"/>
    <col min="11529" max="11529" width="16" style="31" customWidth="1"/>
    <col min="11530" max="11530" width="16.5703125" style="31" customWidth="1"/>
    <col min="11531" max="11776" width="9.140625" style="31"/>
    <col min="11777" max="11777" width="2.140625" style="31" customWidth="1"/>
    <col min="11778" max="11778" width="5.140625" style="31" customWidth="1"/>
    <col min="11779" max="11779" width="43.42578125" style="31" customWidth="1"/>
    <col min="11780" max="11780" width="5.7109375" style="31" customWidth="1"/>
    <col min="11781" max="11781" width="6.42578125" style="31" customWidth="1"/>
    <col min="11782" max="11783" width="0" style="31" hidden="1" customWidth="1"/>
    <col min="11784" max="11784" width="14.28515625" style="31" customWidth="1"/>
    <col min="11785" max="11785" width="16" style="31" customWidth="1"/>
    <col min="11786" max="11786" width="16.5703125" style="31" customWidth="1"/>
    <col min="11787" max="12032" width="9.140625" style="31"/>
    <col min="12033" max="12033" width="2.140625" style="31" customWidth="1"/>
    <col min="12034" max="12034" width="5.140625" style="31" customWidth="1"/>
    <col min="12035" max="12035" width="43.42578125" style="31" customWidth="1"/>
    <col min="12036" max="12036" width="5.7109375" style="31" customWidth="1"/>
    <col min="12037" max="12037" width="6.42578125" style="31" customWidth="1"/>
    <col min="12038" max="12039" width="0" style="31" hidden="1" customWidth="1"/>
    <col min="12040" max="12040" width="14.28515625" style="31" customWidth="1"/>
    <col min="12041" max="12041" width="16" style="31" customWidth="1"/>
    <col min="12042" max="12042" width="16.5703125" style="31" customWidth="1"/>
    <col min="12043" max="12288" width="9.140625" style="31"/>
    <col min="12289" max="12289" width="2.140625" style="31" customWidth="1"/>
    <col min="12290" max="12290" width="5.140625" style="31" customWidth="1"/>
    <col min="12291" max="12291" width="43.42578125" style="31" customWidth="1"/>
    <col min="12292" max="12292" width="5.7109375" style="31" customWidth="1"/>
    <col min="12293" max="12293" width="6.42578125" style="31" customWidth="1"/>
    <col min="12294" max="12295" width="0" style="31" hidden="1" customWidth="1"/>
    <col min="12296" max="12296" width="14.28515625" style="31" customWidth="1"/>
    <col min="12297" max="12297" width="16" style="31" customWidth="1"/>
    <col min="12298" max="12298" width="16.5703125" style="31" customWidth="1"/>
    <col min="12299" max="12544" width="9.140625" style="31"/>
    <col min="12545" max="12545" width="2.140625" style="31" customWidth="1"/>
    <col min="12546" max="12546" width="5.140625" style="31" customWidth="1"/>
    <col min="12547" max="12547" width="43.42578125" style="31" customWidth="1"/>
    <col min="12548" max="12548" width="5.7109375" style="31" customWidth="1"/>
    <col min="12549" max="12549" width="6.42578125" style="31" customWidth="1"/>
    <col min="12550" max="12551" width="0" style="31" hidden="1" customWidth="1"/>
    <col min="12552" max="12552" width="14.28515625" style="31" customWidth="1"/>
    <col min="12553" max="12553" width="16" style="31" customWidth="1"/>
    <col min="12554" max="12554" width="16.5703125" style="31" customWidth="1"/>
    <col min="12555" max="12800" width="9.140625" style="31"/>
    <col min="12801" max="12801" width="2.140625" style="31" customWidth="1"/>
    <col min="12802" max="12802" width="5.140625" style="31" customWidth="1"/>
    <col min="12803" max="12803" width="43.42578125" style="31" customWidth="1"/>
    <col min="12804" max="12804" width="5.7109375" style="31" customWidth="1"/>
    <col min="12805" max="12805" width="6.42578125" style="31" customWidth="1"/>
    <col min="12806" max="12807" width="0" style="31" hidden="1" customWidth="1"/>
    <col min="12808" max="12808" width="14.28515625" style="31" customWidth="1"/>
    <col min="12809" max="12809" width="16" style="31" customWidth="1"/>
    <col min="12810" max="12810" width="16.5703125" style="31" customWidth="1"/>
    <col min="12811" max="13056" width="9.140625" style="31"/>
    <col min="13057" max="13057" width="2.140625" style="31" customWidth="1"/>
    <col min="13058" max="13058" width="5.140625" style="31" customWidth="1"/>
    <col min="13059" max="13059" width="43.42578125" style="31" customWidth="1"/>
    <col min="13060" max="13060" width="5.7109375" style="31" customWidth="1"/>
    <col min="13061" max="13061" width="6.42578125" style="31" customWidth="1"/>
    <col min="13062" max="13063" width="0" style="31" hidden="1" customWidth="1"/>
    <col min="13064" max="13064" width="14.28515625" style="31" customWidth="1"/>
    <col min="13065" max="13065" width="16" style="31" customWidth="1"/>
    <col min="13066" max="13066" width="16.5703125" style="31" customWidth="1"/>
    <col min="13067" max="13312" width="9.140625" style="31"/>
    <col min="13313" max="13313" width="2.140625" style="31" customWidth="1"/>
    <col min="13314" max="13314" width="5.140625" style="31" customWidth="1"/>
    <col min="13315" max="13315" width="43.42578125" style="31" customWidth="1"/>
    <col min="13316" max="13316" width="5.7109375" style="31" customWidth="1"/>
    <col min="13317" max="13317" width="6.42578125" style="31" customWidth="1"/>
    <col min="13318" max="13319" width="0" style="31" hidden="1" customWidth="1"/>
    <col min="13320" max="13320" width="14.28515625" style="31" customWidth="1"/>
    <col min="13321" max="13321" width="16" style="31" customWidth="1"/>
    <col min="13322" max="13322" width="16.5703125" style="31" customWidth="1"/>
    <col min="13323" max="13568" width="9.140625" style="31"/>
    <col min="13569" max="13569" width="2.140625" style="31" customWidth="1"/>
    <col min="13570" max="13570" width="5.140625" style="31" customWidth="1"/>
    <col min="13571" max="13571" width="43.42578125" style="31" customWidth="1"/>
    <col min="13572" max="13572" width="5.7109375" style="31" customWidth="1"/>
    <col min="13573" max="13573" width="6.42578125" style="31" customWidth="1"/>
    <col min="13574" max="13575" width="0" style="31" hidden="1" customWidth="1"/>
    <col min="13576" max="13576" width="14.28515625" style="31" customWidth="1"/>
    <col min="13577" max="13577" width="16" style="31" customWidth="1"/>
    <col min="13578" max="13578" width="16.5703125" style="31" customWidth="1"/>
    <col min="13579" max="13824" width="9.140625" style="31"/>
    <col min="13825" max="13825" width="2.140625" style="31" customWidth="1"/>
    <col min="13826" max="13826" width="5.140625" style="31" customWidth="1"/>
    <col min="13827" max="13827" width="43.42578125" style="31" customWidth="1"/>
    <col min="13828" max="13828" width="5.7109375" style="31" customWidth="1"/>
    <col min="13829" max="13829" width="6.42578125" style="31" customWidth="1"/>
    <col min="13830" max="13831" width="0" style="31" hidden="1" customWidth="1"/>
    <col min="13832" max="13832" width="14.28515625" style="31" customWidth="1"/>
    <col min="13833" max="13833" width="16" style="31" customWidth="1"/>
    <col min="13834" max="13834" width="16.5703125" style="31" customWidth="1"/>
    <col min="13835" max="14080" width="9.140625" style="31"/>
    <col min="14081" max="14081" width="2.140625" style="31" customWidth="1"/>
    <col min="14082" max="14082" width="5.140625" style="31" customWidth="1"/>
    <col min="14083" max="14083" width="43.42578125" style="31" customWidth="1"/>
    <col min="14084" max="14084" width="5.7109375" style="31" customWidth="1"/>
    <col min="14085" max="14085" width="6.42578125" style="31" customWidth="1"/>
    <col min="14086" max="14087" width="0" style="31" hidden="1" customWidth="1"/>
    <col min="14088" max="14088" width="14.28515625" style="31" customWidth="1"/>
    <col min="14089" max="14089" width="16" style="31" customWidth="1"/>
    <col min="14090" max="14090" width="16.5703125" style="31" customWidth="1"/>
    <col min="14091" max="14336" width="9.140625" style="31"/>
    <col min="14337" max="14337" width="2.140625" style="31" customWidth="1"/>
    <col min="14338" max="14338" width="5.140625" style="31" customWidth="1"/>
    <col min="14339" max="14339" width="43.42578125" style="31" customWidth="1"/>
    <col min="14340" max="14340" width="5.7109375" style="31" customWidth="1"/>
    <col min="14341" max="14341" width="6.42578125" style="31" customWidth="1"/>
    <col min="14342" max="14343" width="0" style="31" hidden="1" customWidth="1"/>
    <col min="14344" max="14344" width="14.28515625" style="31" customWidth="1"/>
    <col min="14345" max="14345" width="16" style="31" customWidth="1"/>
    <col min="14346" max="14346" width="16.5703125" style="31" customWidth="1"/>
    <col min="14347" max="14592" width="9.140625" style="31"/>
    <col min="14593" max="14593" width="2.140625" style="31" customWidth="1"/>
    <col min="14594" max="14594" width="5.140625" style="31" customWidth="1"/>
    <col min="14595" max="14595" width="43.42578125" style="31" customWidth="1"/>
    <col min="14596" max="14596" width="5.7109375" style="31" customWidth="1"/>
    <col min="14597" max="14597" width="6.42578125" style="31" customWidth="1"/>
    <col min="14598" max="14599" width="0" style="31" hidden="1" customWidth="1"/>
    <col min="14600" max="14600" width="14.28515625" style="31" customWidth="1"/>
    <col min="14601" max="14601" width="16" style="31" customWidth="1"/>
    <col min="14602" max="14602" width="16.5703125" style="31" customWidth="1"/>
    <col min="14603" max="14848" width="9.140625" style="31"/>
    <col min="14849" max="14849" width="2.140625" style="31" customWidth="1"/>
    <col min="14850" max="14850" width="5.140625" style="31" customWidth="1"/>
    <col min="14851" max="14851" width="43.42578125" style="31" customWidth="1"/>
    <col min="14852" max="14852" width="5.7109375" style="31" customWidth="1"/>
    <col min="14853" max="14853" width="6.42578125" style="31" customWidth="1"/>
    <col min="14854" max="14855" width="0" style="31" hidden="1" customWidth="1"/>
    <col min="14856" max="14856" width="14.28515625" style="31" customWidth="1"/>
    <col min="14857" max="14857" width="16" style="31" customWidth="1"/>
    <col min="14858" max="14858" width="16.5703125" style="31" customWidth="1"/>
    <col min="14859" max="15104" width="9.140625" style="31"/>
    <col min="15105" max="15105" width="2.140625" style="31" customWidth="1"/>
    <col min="15106" max="15106" width="5.140625" style="31" customWidth="1"/>
    <col min="15107" max="15107" width="43.42578125" style="31" customWidth="1"/>
    <col min="15108" max="15108" width="5.7109375" style="31" customWidth="1"/>
    <col min="15109" max="15109" width="6.42578125" style="31" customWidth="1"/>
    <col min="15110" max="15111" width="0" style="31" hidden="1" customWidth="1"/>
    <col min="15112" max="15112" width="14.28515625" style="31" customWidth="1"/>
    <col min="15113" max="15113" width="16" style="31" customWidth="1"/>
    <col min="15114" max="15114" width="16.5703125" style="31" customWidth="1"/>
    <col min="15115" max="15360" width="9.140625" style="31"/>
    <col min="15361" max="15361" width="2.140625" style="31" customWidth="1"/>
    <col min="15362" max="15362" width="5.140625" style="31" customWidth="1"/>
    <col min="15363" max="15363" width="43.42578125" style="31" customWidth="1"/>
    <col min="15364" max="15364" width="5.7109375" style="31" customWidth="1"/>
    <col min="15365" max="15365" width="6.42578125" style="31" customWidth="1"/>
    <col min="15366" max="15367" width="0" style="31" hidden="1" customWidth="1"/>
    <col min="15368" max="15368" width="14.28515625" style="31" customWidth="1"/>
    <col min="15369" max="15369" width="16" style="31" customWidth="1"/>
    <col min="15370" max="15370" width="16.5703125" style="31" customWidth="1"/>
    <col min="15371" max="15616" width="9.140625" style="31"/>
    <col min="15617" max="15617" width="2.140625" style="31" customWidth="1"/>
    <col min="15618" max="15618" width="5.140625" style="31" customWidth="1"/>
    <col min="15619" max="15619" width="43.42578125" style="31" customWidth="1"/>
    <col min="15620" max="15620" width="5.7109375" style="31" customWidth="1"/>
    <col min="15621" max="15621" width="6.42578125" style="31" customWidth="1"/>
    <col min="15622" max="15623" width="0" style="31" hidden="1" customWidth="1"/>
    <col min="15624" max="15624" width="14.28515625" style="31" customWidth="1"/>
    <col min="15625" max="15625" width="16" style="31" customWidth="1"/>
    <col min="15626" max="15626" width="16.5703125" style="31" customWidth="1"/>
    <col min="15627" max="15872" width="9.140625" style="31"/>
    <col min="15873" max="15873" width="2.140625" style="31" customWidth="1"/>
    <col min="15874" max="15874" width="5.140625" style="31" customWidth="1"/>
    <col min="15875" max="15875" width="43.42578125" style="31" customWidth="1"/>
    <col min="15876" max="15876" width="5.7109375" style="31" customWidth="1"/>
    <col min="15877" max="15877" width="6.42578125" style="31" customWidth="1"/>
    <col min="15878" max="15879" width="0" style="31" hidden="1" customWidth="1"/>
    <col min="15880" max="15880" width="14.28515625" style="31" customWidth="1"/>
    <col min="15881" max="15881" width="16" style="31" customWidth="1"/>
    <col min="15882" max="15882" width="16.5703125" style="31" customWidth="1"/>
    <col min="15883" max="16128" width="9.140625" style="31"/>
    <col min="16129" max="16129" width="2.140625" style="31" customWidth="1"/>
    <col min="16130" max="16130" width="5.140625" style="31" customWidth="1"/>
    <col min="16131" max="16131" width="43.42578125" style="31" customWidth="1"/>
    <col min="16132" max="16132" width="5.7109375" style="31" customWidth="1"/>
    <col min="16133" max="16133" width="6.42578125" style="31" customWidth="1"/>
    <col min="16134" max="16135" width="0" style="31" hidden="1" customWidth="1"/>
    <col min="16136" max="16136" width="14.28515625" style="31" customWidth="1"/>
    <col min="16137" max="16137" width="16" style="31" customWidth="1"/>
    <col min="16138" max="16138" width="16.5703125" style="31" customWidth="1"/>
    <col min="16139" max="16384" width="9.140625" style="31"/>
  </cols>
  <sheetData>
    <row r="1" spans="1:13" s="19" customFormat="1" ht="12.75">
      <c r="A1" s="45"/>
      <c r="C1" s="19" t="s">
        <v>409</v>
      </c>
      <c r="F1" s="45"/>
      <c r="J1" s="45"/>
      <c r="K1" s="46"/>
      <c r="L1" s="46"/>
      <c r="M1" s="46"/>
    </row>
    <row r="2" spans="1:13" s="19" customFormat="1" ht="12.75">
      <c r="A2" s="45"/>
      <c r="F2" s="45"/>
      <c r="J2" s="45"/>
      <c r="K2" s="46"/>
      <c r="L2" s="46"/>
      <c r="M2" s="46"/>
    </row>
    <row r="3" spans="1:13" s="9" customFormat="1" ht="12.75">
      <c r="A3" s="19"/>
      <c r="B3" s="20"/>
      <c r="C3" s="15"/>
      <c r="D3" s="22"/>
      <c r="E3" s="23"/>
      <c r="F3" s="23"/>
      <c r="G3" s="23"/>
      <c r="H3" s="47"/>
      <c r="I3" s="48"/>
    </row>
    <row r="4" spans="1:13" s="9" customFormat="1" ht="12.75">
      <c r="B4" s="49" t="s">
        <v>26</v>
      </c>
      <c r="C4" s="15" t="s">
        <v>354</v>
      </c>
      <c r="D4" s="15"/>
      <c r="E4" s="50"/>
      <c r="F4" s="23"/>
      <c r="G4" s="23"/>
      <c r="H4" s="23"/>
      <c r="I4" s="40"/>
    </row>
    <row r="5" spans="1:13" s="9" customFormat="1" ht="12.75" customHeight="1">
      <c r="B5" s="20"/>
      <c r="C5" s="15"/>
      <c r="D5" s="43" t="s">
        <v>355</v>
      </c>
      <c r="E5" s="44" t="s">
        <v>356</v>
      </c>
      <c r="F5" s="43" t="s">
        <v>357</v>
      </c>
      <c r="G5" s="43" t="s">
        <v>358</v>
      </c>
      <c r="H5" s="43" t="s">
        <v>359</v>
      </c>
      <c r="I5" s="51" t="s">
        <v>360</v>
      </c>
    </row>
    <row r="6" spans="1:13" s="9" customFormat="1" ht="12.75" customHeight="1">
      <c r="B6" s="20"/>
      <c r="C6" s="15"/>
      <c r="D6" s="43"/>
      <c r="E6" s="44"/>
      <c r="F6" s="43"/>
      <c r="G6" s="43"/>
      <c r="H6" s="43"/>
      <c r="I6" s="51"/>
    </row>
    <row r="7" spans="1:13" s="9" customFormat="1" ht="40.5" customHeight="1">
      <c r="B7" s="36">
        <v>1</v>
      </c>
      <c r="C7" s="4" t="s">
        <v>361</v>
      </c>
      <c r="D7" s="5" t="s">
        <v>362</v>
      </c>
      <c r="E7" s="6">
        <v>1</v>
      </c>
      <c r="F7" s="7"/>
      <c r="G7" s="7"/>
      <c r="H7" s="1"/>
      <c r="I7" s="8">
        <f>E7*H7</f>
        <v>0</v>
      </c>
    </row>
    <row r="8" spans="1:13" s="9" customFormat="1" ht="12.75" customHeight="1">
      <c r="B8" s="37"/>
      <c r="C8" s="15"/>
      <c r="D8" s="43"/>
      <c r="E8" s="44"/>
      <c r="F8" s="43"/>
      <c r="G8" s="43"/>
      <c r="H8" s="43"/>
      <c r="I8" s="8"/>
    </row>
    <row r="9" spans="1:13" s="9" customFormat="1" ht="51">
      <c r="B9" s="36">
        <f>B7+1</f>
        <v>2</v>
      </c>
      <c r="C9" s="4" t="s">
        <v>363</v>
      </c>
      <c r="D9" s="5" t="s">
        <v>362</v>
      </c>
      <c r="E9" s="6">
        <v>1</v>
      </c>
      <c r="F9" s="7"/>
      <c r="G9" s="39"/>
      <c r="H9" s="1"/>
      <c r="I9" s="8">
        <f t="shared" ref="I9:I51" si="0">E9*H9</f>
        <v>0</v>
      </c>
    </row>
    <row r="10" spans="1:13" s="9" customFormat="1" ht="12.75">
      <c r="B10" s="36"/>
      <c r="C10" s="4"/>
      <c r="D10" s="5"/>
      <c r="E10" s="6"/>
      <c r="F10" s="7"/>
      <c r="G10" s="7"/>
      <c r="H10" s="7"/>
      <c r="I10" s="8"/>
    </row>
    <row r="11" spans="1:13" s="9" customFormat="1" ht="14.25" customHeight="1">
      <c r="B11" s="36">
        <f>B9+1</f>
        <v>3</v>
      </c>
      <c r="C11" s="42" t="s">
        <v>364</v>
      </c>
      <c r="D11" s="5" t="s">
        <v>365</v>
      </c>
      <c r="E11" s="6">
        <v>42</v>
      </c>
      <c r="F11" s="7"/>
      <c r="G11" s="39"/>
      <c r="H11" s="1"/>
      <c r="I11" s="8">
        <f t="shared" si="0"/>
        <v>0</v>
      </c>
    </row>
    <row r="12" spans="1:13" s="9" customFormat="1" ht="12.75">
      <c r="B12" s="36"/>
      <c r="C12" s="4"/>
      <c r="D12" s="5"/>
      <c r="E12" s="6"/>
      <c r="F12" s="7"/>
      <c r="G12" s="7"/>
      <c r="H12" s="7"/>
      <c r="I12" s="8"/>
    </row>
    <row r="13" spans="1:13" s="9" customFormat="1" ht="26.25" customHeight="1">
      <c r="B13" s="36">
        <f>B11+1</f>
        <v>4</v>
      </c>
      <c r="C13" s="4" t="s">
        <v>366</v>
      </c>
      <c r="D13" s="5" t="s">
        <v>365</v>
      </c>
      <c r="E13" s="6">
        <v>14</v>
      </c>
      <c r="F13" s="7">
        <v>186</v>
      </c>
      <c r="G13" s="7"/>
      <c r="H13" s="1"/>
      <c r="I13" s="8">
        <f t="shared" si="0"/>
        <v>0</v>
      </c>
    </row>
    <row r="14" spans="1:13" s="9" customFormat="1" ht="12.75">
      <c r="B14" s="36"/>
      <c r="C14" s="4"/>
      <c r="D14" s="5"/>
      <c r="E14" s="6"/>
      <c r="F14" s="7"/>
      <c r="G14" s="7"/>
      <c r="H14" s="7"/>
      <c r="I14" s="8"/>
    </row>
    <row r="15" spans="1:13" s="9" customFormat="1" ht="29.25" customHeight="1">
      <c r="B15" s="36">
        <f>B13+1</f>
        <v>5</v>
      </c>
      <c r="C15" s="4" t="s">
        <v>367</v>
      </c>
      <c r="D15" s="5" t="s">
        <v>365</v>
      </c>
      <c r="E15" s="6">
        <v>15</v>
      </c>
      <c r="F15" s="7"/>
      <c r="G15" s="7"/>
      <c r="H15" s="1"/>
      <c r="I15" s="8">
        <f t="shared" si="0"/>
        <v>0</v>
      </c>
    </row>
    <row r="16" spans="1:13" s="9" customFormat="1" ht="12.75">
      <c r="B16" s="36"/>
      <c r="C16" s="4"/>
      <c r="D16" s="5"/>
      <c r="E16" s="6"/>
      <c r="F16" s="7"/>
      <c r="G16" s="7"/>
      <c r="H16" s="7"/>
      <c r="I16" s="8"/>
    </row>
    <row r="17" spans="2:10" s="9" customFormat="1" ht="12.75">
      <c r="B17" s="36">
        <f>B15+1</f>
        <v>6</v>
      </c>
      <c r="C17" s="4" t="s">
        <v>368</v>
      </c>
      <c r="D17" s="5" t="s">
        <v>365</v>
      </c>
      <c r="E17" s="6">
        <v>35</v>
      </c>
      <c r="F17" s="7"/>
      <c r="G17" s="7"/>
      <c r="H17" s="1"/>
      <c r="I17" s="8">
        <f t="shared" si="0"/>
        <v>0</v>
      </c>
    </row>
    <row r="18" spans="2:10" s="9" customFormat="1" ht="12.75">
      <c r="B18" s="36"/>
      <c r="C18" s="4"/>
      <c r="D18" s="4"/>
      <c r="E18" s="6"/>
      <c r="F18" s="7"/>
      <c r="G18" s="7"/>
      <c r="H18" s="7"/>
      <c r="I18" s="8"/>
    </row>
    <row r="19" spans="2:10" s="9" customFormat="1" ht="25.5">
      <c r="B19" s="36">
        <f>B17+1</f>
        <v>7</v>
      </c>
      <c r="C19" s="4" t="s">
        <v>369</v>
      </c>
      <c r="D19" s="5" t="s">
        <v>365</v>
      </c>
      <c r="E19" s="6">
        <v>25</v>
      </c>
      <c r="F19" s="7"/>
      <c r="G19" s="7"/>
      <c r="H19" s="1"/>
      <c r="I19" s="8">
        <f t="shared" si="0"/>
        <v>0</v>
      </c>
    </row>
    <row r="20" spans="2:10" s="9" customFormat="1" ht="12.75">
      <c r="B20" s="36"/>
      <c r="C20" s="4"/>
      <c r="D20" s="5"/>
      <c r="E20" s="6"/>
      <c r="F20" s="7"/>
      <c r="G20" s="7"/>
      <c r="H20" s="7"/>
      <c r="I20" s="8"/>
    </row>
    <row r="21" spans="2:10" s="9" customFormat="1" ht="25.5">
      <c r="B21" s="36">
        <f>B19+1</f>
        <v>8</v>
      </c>
      <c r="C21" s="4" t="s">
        <v>370</v>
      </c>
      <c r="D21" s="5" t="s">
        <v>9</v>
      </c>
      <c r="E21" s="6">
        <v>4</v>
      </c>
      <c r="F21" s="7"/>
      <c r="G21" s="7"/>
      <c r="H21" s="1"/>
      <c r="I21" s="8">
        <f t="shared" si="0"/>
        <v>0</v>
      </c>
    </row>
    <row r="22" spans="2:10" s="9" customFormat="1" ht="12.75" customHeight="1">
      <c r="B22" s="36"/>
      <c r="C22" s="4"/>
      <c r="D22" s="5"/>
      <c r="E22" s="6"/>
      <c r="F22" s="7"/>
      <c r="G22" s="7"/>
      <c r="H22" s="7"/>
      <c r="I22" s="8"/>
      <c r="J22" s="41"/>
    </row>
    <row r="23" spans="2:10" s="9" customFormat="1" ht="41.25" customHeight="1">
      <c r="B23" s="36">
        <f>B21+1</f>
        <v>9</v>
      </c>
      <c r="C23" s="4" t="s">
        <v>371</v>
      </c>
      <c r="D23" s="5" t="s">
        <v>9</v>
      </c>
      <c r="E23" s="6">
        <v>2</v>
      </c>
      <c r="F23" s="7"/>
      <c r="G23" s="7"/>
      <c r="H23" s="1"/>
      <c r="I23" s="8">
        <f t="shared" si="0"/>
        <v>0</v>
      </c>
    </row>
    <row r="24" spans="2:10" s="9" customFormat="1" ht="12.75">
      <c r="B24" s="36"/>
      <c r="C24" s="4"/>
      <c r="D24" s="5"/>
      <c r="E24" s="6"/>
      <c r="F24" s="7"/>
      <c r="G24" s="7"/>
      <c r="H24" s="7"/>
      <c r="I24" s="8"/>
    </row>
    <row r="25" spans="2:10" s="9" customFormat="1" ht="54" customHeight="1">
      <c r="B25" s="36">
        <f>B23+1</f>
        <v>10</v>
      </c>
      <c r="C25" s="4" t="s">
        <v>372</v>
      </c>
      <c r="D25" s="5" t="s">
        <v>9</v>
      </c>
      <c r="E25" s="6">
        <v>2</v>
      </c>
      <c r="F25" s="7"/>
      <c r="G25" s="7"/>
      <c r="H25" s="2"/>
      <c r="I25" s="8">
        <f t="shared" si="0"/>
        <v>0</v>
      </c>
    </row>
    <row r="26" spans="2:10" s="9" customFormat="1" ht="12.75">
      <c r="B26" s="36"/>
      <c r="C26" s="4"/>
      <c r="D26" s="5"/>
      <c r="E26" s="6"/>
      <c r="F26" s="7"/>
      <c r="G26" s="7"/>
      <c r="H26" s="7"/>
      <c r="I26" s="8"/>
    </row>
    <row r="27" spans="2:10" s="9" customFormat="1" ht="29.25" customHeight="1">
      <c r="B27" s="36">
        <f>B25+1</f>
        <v>11</v>
      </c>
      <c r="C27" s="4" t="s">
        <v>373</v>
      </c>
      <c r="D27" s="5" t="s">
        <v>9</v>
      </c>
      <c r="E27" s="6">
        <v>2</v>
      </c>
      <c r="F27" s="7"/>
      <c r="G27" s="7"/>
      <c r="H27" s="1"/>
      <c r="I27" s="8">
        <f t="shared" si="0"/>
        <v>0</v>
      </c>
    </row>
    <row r="28" spans="2:10" s="9" customFormat="1" ht="12.75">
      <c r="B28" s="36"/>
      <c r="C28" s="4"/>
      <c r="D28" s="5"/>
      <c r="E28" s="6"/>
      <c r="F28" s="7"/>
      <c r="G28" s="7"/>
      <c r="H28" s="7"/>
      <c r="I28" s="8"/>
    </row>
    <row r="29" spans="2:10" s="9" customFormat="1" ht="140.25">
      <c r="B29" s="36">
        <f>B27+1</f>
        <v>12</v>
      </c>
      <c r="C29" s="4" t="s">
        <v>374</v>
      </c>
      <c r="D29" s="5" t="s">
        <v>9</v>
      </c>
      <c r="E29" s="6">
        <v>1</v>
      </c>
      <c r="F29" s="7"/>
      <c r="G29" s="7"/>
      <c r="H29" s="1"/>
      <c r="I29" s="8">
        <f t="shared" si="0"/>
        <v>0</v>
      </c>
    </row>
    <row r="30" spans="2:10" s="9" customFormat="1" ht="12.75" customHeight="1">
      <c r="B30" s="3"/>
      <c r="C30" s="4"/>
      <c r="D30" s="5"/>
      <c r="E30" s="6"/>
      <c r="F30" s="7"/>
      <c r="G30" s="7"/>
      <c r="H30" s="7"/>
      <c r="I30" s="8"/>
    </row>
    <row r="31" spans="2:10" s="9" customFormat="1" ht="140.25">
      <c r="B31" s="36">
        <f>B29+1</f>
        <v>13</v>
      </c>
      <c r="C31" s="4" t="s">
        <v>375</v>
      </c>
      <c r="D31" s="5" t="s">
        <v>9</v>
      </c>
      <c r="E31" s="6">
        <v>2</v>
      </c>
      <c r="F31" s="7"/>
      <c r="G31" s="7"/>
      <c r="H31" s="1"/>
      <c r="I31" s="8">
        <f t="shared" si="0"/>
        <v>0</v>
      </c>
    </row>
    <row r="32" spans="2:10" s="9" customFormat="1" ht="12.75" customHeight="1">
      <c r="B32" s="3"/>
      <c r="C32" s="4"/>
      <c r="D32" s="5"/>
      <c r="E32" s="6"/>
      <c r="F32" s="7"/>
      <c r="G32" s="7"/>
      <c r="H32" s="7"/>
      <c r="I32" s="8"/>
    </row>
    <row r="33" spans="2:10" s="9" customFormat="1" ht="140.25">
      <c r="B33" s="36">
        <f>B31+1</f>
        <v>14</v>
      </c>
      <c r="C33" s="4" t="s">
        <v>376</v>
      </c>
      <c r="D33" s="5" t="s">
        <v>9</v>
      </c>
      <c r="E33" s="6">
        <v>1</v>
      </c>
      <c r="F33" s="7"/>
      <c r="G33" s="7"/>
      <c r="H33" s="1"/>
      <c r="I33" s="8">
        <f t="shared" si="0"/>
        <v>0</v>
      </c>
    </row>
    <row r="34" spans="2:10" s="9" customFormat="1" ht="12.75" customHeight="1">
      <c r="B34" s="3"/>
      <c r="C34" s="4"/>
      <c r="D34" s="5"/>
      <c r="E34" s="6"/>
      <c r="F34" s="7"/>
      <c r="G34" s="7"/>
      <c r="H34" s="7"/>
      <c r="I34" s="8"/>
    </row>
    <row r="35" spans="2:10" s="9" customFormat="1" ht="26.25" customHeight="1">
      <c r="B35" s="36">
        <f>B33+1</f>
        <v>15</v>
      </c>
      <c r="C35" s="4" t="s">
        <v>377</v>
      </c>
      <c r="D35" s="5" t="s">
        <v>362</v>
      </c>
      <c r="E35" s="6">
        <v>4</v>
      </c>
      <c r="F35" s="7"/>
      <c r="G35" s="7"/>
      <c r="H35" s="1"/>
      <c r="I35" s="8">
        <f t="shared" si="0"/>
        <v>0</v>
      </c>
    </row>
    <row r="36" spans="2:10" s="9" customFormat="1" ht="11.25" customHeight="1">
      <c r="B36" s="3"/>
      <c r="C36" s="4"/>
      <c r="D36" s="5"/>
      <c r="E36" s="6"/>
      <c r="F36" s="7"/>
      <c r="G36" s="7"/>
      <c r="H36" s="7"/>
      <c r="I36" s="8"/>
    </row>
    <row r="37" spans="2:10" s="9" customFormat="1" ht="66" customHeight="1">
      <c r="B37" s="36">
        <f>B35+1</f>
        <v>16</v>
      </c>
      <c r="C37" s="4" t="s">
        <v>378</v>
      </c>
      <c r="D37" s="5" t="s">
        <v>362</v>
      </c>
      <c r="E37" s="6">
        <v>1</v>
      </c>
      <c r="F37" s="7"/>
      <c r="G37" s="7"/>
      <c r="H37" s="1"/>
      <c r="I37" s="8">
        <f t="shared" si="0"/>
        <v>0</v>
      </c>
    </row>
    <row r="38" spans="2:10" s="9" customFormat="1" ht="13.5" customHeight="1">
      <c r="B38" s="3"/>
      <c r="C38" s="4"/>
      <c r="D38" s="5"/>
      <c r="E38" s="6"/>
      <c r="F38" s="7"/>
      <c r="G38" s="7"/>
      <c r="H38" s="7"/>
      <c r="I38" s="8"/>
      <c r="J38" s="41"/>
    </row>
    <row r="39" spans="2:10" s="9" customFormat="1" ht="25.5">
      <c r="B39" s="36">
        <f>B37+1</f>
        <v>17</v>
      </c>
      <c r="C39" s="4" t="s">
        <v>379</v>
      </c>
      <c r="D39" s="5" t="s">
        <v>362</v>
      </c>
      <c r="E39" s="6">
        <v>1</v>
      </c>
      <c r="F39" s="7"/>
      <c r="G39" s="7"/>
      <c r="H39" s="1"/>
      <c r="I39" s="8">
        <f t="shared" si="0"/>
        <v>0</v>
      </c>
    </row>
    <row r="40" spans="2:10" s="9" customFormat="1" ht="12.75" customHeight="1">
      <c r="B40" s="3"/>
      <c r="C40" s="4"/>
      <c r="D40" s="5"/>
      <c r="E40" s="6"/>
      <c r="F40" s="7"/>
      <c r="G40" s="7"/>
      <c r="H40" s="7"/>
      <c r="I40" s="8"/>
      <c r="J40" s="41"/>
    </row>
    <row r="41" spans="2:10" s="9" customFormat="1" ht="64.5" customHeight="1">
      <c r="B41" s="36">
        <f>B39+1</f>
        <v>18</v>
      </c>
      <c r="C41" s="4" t="s">
        <v>380</v>
      </c>
      <c r="D41" s="5" t="s">
        <v>362</v>
      </c>
      <c r="E41" s="6">
        <v>1</v>
      </c>
      <c r="F41" s="7"/>
      <c r="G41" s="7"/>
      <c r="H41" s="1"/>
      <c r="I41" s="8">
        <f t="shared" si="0"/>
        <v>0</v>
      </c>
    </row>
    <row r="42" spans="2:10" s="9" customFormat="1" ht="12.75">
      <c r="B42" s="3"/>
      <c r="C42" s="4"/>
      <c r="D42" s="5"/>
      <c r="E42" s="6"/>
      <c r="F42" s="7"/>
      <c r="G42" s="7"/>
      <c r="H42" s="7"/>
      <c r="I42" s="8"/>
      <c r="J42" s="41"/>
    </row>
    <row r="43" spans="2:10" s="9" customFormat="1" ht="12.75">
      <c r="B43" s="36">
        <f>B41+1</f>
        <v>19</v>
      </c>
      <c r="C43" s="4" t="s">
        <v>381</v>
      </c>
      <c r="D43" s="5" t="s">
        <v>9</v>
      </c>
      <c r="E43" s="6">
        <v>1</v>
      </c>
      <c r="F43" s="7"/>
      <c r="G43" s="7"/>
      <c r="H43" s="1"/>
      <c r="I43" s="8">
        <f t="shared" si="0"/>
        <v>0</v>
      </c>
    </row>
    <row r="44" spans="2:10" s="9" customFormat="1" ht="12.75">
      <c r="B44" s="3"/>
      <c r="C44" s="4"/>
      <c r="D44" s="5"/>
      <c r="E44" s="6"/>
      <c r="F44" s="7"/>
      <c r="G44" s="7"/>
      <c r="H44" s="7"/>
      <c r="I44" s="8"/>
    </row>
    <row r="45" spans="2:10" s="9" customFormat="1" ht="12.75">
      <c r="B45" s="36">
        <f>B43+1</f>
        <v>20</v>
      </c>
      <c r="C45" s="4" t="s">
        <v>382</v>
      </c>
      <c r="D45" s="5" t="s">
        <v>383</v>
      </c>
      <c r="E45" s="6">
        <v>2</v>
      </c>
      <c r="F45" s="7"/>
      <c r="G45" s="7"/>
      <c r="H45" s="1"/>
      <c r="I45" s="8">
        <f t="shared" si="0"/>
        <v>0</v>
      </c>
    </row>
    <row r="46" spans="2:10" s="9" customFormat="1" ht="12.75">
      <c r="B46" s="3"/>
      <c r="C46" s="4"/>
      <c r="D46" s="5"/>
      <c r="E46" s="6"/>
      <c r="F46" s="7"/>
      <c r="G46" s="7"/>
      <c r="H46" s="7"/>
      <c r="I46" s="8"/>
    </row>
    <row r="47" spans="2:10" s="9" customFormat="1" ht="27" customHeight="1">
      <c r="B47" s="36">
        <f>B45+1</f>
        <v>21</v>
      </c>
      <c r="C47" s="4" t="s">
        <v>384</v>
      </c>
      <c r="D47" s="5" t="s">
        <v>362</v>
      </c>
      <c r="E47" s="6">
        <v>1</v>
      </c>
      <c r="F47" s="7"/>
      <c r="G47" s="7"/>
      <c r="H47" s="1"/>
      <c r="I47" s="8">
        <f t="shared" si="0"/>
        <v>0</v>
      </c>
    </row>
    <row r="48" spans="2:10" s="9" customFormat="1" ht="12.75">
      <c r="B48" s="3"/>
      <c r="C48" s="4"/>
      <c r="D48" s="5"/>
      <c r="E48" s="6"/>
      <c r="F48" s="7"/>
      <c r="G48" s="7"/>
      <c r="H48" s="7"/>
      <c r="I48" s="8"/>
      <c r="J48" s="41"/>
    </row>
    <row r="49" spans="2:10" s="9" customFormat="1" ht="25.5" customHeight="1">
      <c r="B49" s="36">
        <f>B47+1</f>
        <v>22</v>
      </c>
      <c r="C49" s="4" t="s">
        <v>410</v>
      </c>
      <c r="D49" s="5" t="s">
        <v>362</v>
      </c>
      <c r="E49" s="6">
        <v>1</v>
      </c>
      <c r="F49" s="7"/>
      <c r="G49" s="7"/>
      <c r="H49" s="1"/>
      <c r="I49" s="8">
        <f t="shared" si="0"/>
        <v>0</v>
      </c>
    </row>
    <row r="50" spans="2:10" s="9" customFormat="1" ht="12" customHeight="1">
      <c r="B50" s="3"/>
      <c r="C50" s="4"/>
      <c r="D50" s="5"/>
      <c r="E50" s="6"/>
      <c r="F50" s="7"/>
      <c r="G50" s="7"/>
      <c r="H50" s="7"/>
      <c r="I50" s="8"/>
    </row>
    <row r="51" spans="2:10" s="9" customFormat="1" ht="42" customHeight="1">
      <c r="B51" s="36">
        <f>B49+1</f>
        <v>23</v>
      </c>
      <c r="C51" s="4" t="s">
        <v>385</v>
      </c>
      <c r="D51" s="5" t="s">
        <v>383</v>
      </c>
      <c r="E51" s="6">
        <v>8</v>
      </c>
      <c r="F51" s="7"/>
      <c r="G51" s="7"/>
      <c r="H51" s="1"/>
      <c r="I51" s="8">
        <f t="shared" si="0"/>
        <v>0</v>
      </c>
    </row>
    <row r="52" spans="2:10" s="9" customFormat="1" ht="12.75">
      <c r="B52" s="3"/>
      <c r="C52" s="4"/>
      <c r="D52" s="5"/>
      <c r="E52" s="6"/>
      <c r="F52" s="7"/>
      <c r="G52" s="7"/>
      <c r="H52" s="7"/>
      <c r="I52" s="8"/>
    </row>
    <row r="53" spans="2:10" s="9" customFormat="1" ht="27" customHeight="1">
      <c r="B53" s="36">
        <f>B51+1</f>
        <v>24</v>
      </c>
      <c r="C53" s="4" t="s">
        <v>411</v>
      </c>
      <c r="D53" s="5" t="s">
        <v>362</v>
      </c>
      <c r="E53" s="6">
        <v>1</v>
      </c>
      <c r="F53" s="7"/>
      <c r="G53" s="7"/>
      <c r="H53" s="7"/>
      <c r="I53" s="8">
        <f>SUM(I7:I51)*0.05</f>
        <v>0</v>
      </c>
      <c r="J53" s="8"/>
    </row>
    <row r="54" spans="2:10" s="9" customFormat="1" ht="13.5" thickBot="1">
      <c r="B54" s="3"/>
      <c r="C54" s="4"/>
      <c r="D54" s="5"/>
      <c r="E54" s="6"/>
      <c r="F54" s="7"/>
      <c r="G54" s="7"/>
      <c r="H54" s="7"/>
      <c r="I54" s="8"/>
    </row>
    <row r="55" spans="2:10" s="9" customFormat="1" ht="13.5" thickBot="1">
      <c r="B55" s="10"/>
      <c r="C55" s="11" t="s">
        <v>386</v>
      </c>
      <c r="D55" s="38"/>
      <c r="E55" s="12"/>
      <c r="F55" s="13"/>
      <c r="G55" s="13"/>
      <c r="H55" s="13"/>
      <c r="I55" s="14">
        <f>SUM(I7:I53)</f>
        <v>0</v>
      </c>
    </row>
    <row r="56" spans="2:10" s="9" customFormat="1" ht="12.75">
      <c r="B56" s="3"/>
      <c r="C56" s="15"/>
      <c r="D56" s="4"/>
      <c r="E56" s="6"/>
      <c r="F56" s="7"/>
      <c r="G56" s="7"/>
      <c r="H56" s="7"/>
      <c r="I56" s="8"/>
    </row>
    <row r="57" spans="2:10" s="9" customFormat="1" ht="12.75">
      <c r="B57" s="3"/>
      <c r="C57" s="15"/>
      <c r="D57" s="4"/>
      <c r="E57" s="6"/>
      <c r="F57" s="7"/>
      <c r="G57" s="7"/>
      <c r="H57" s="7"/>
      <c r="I57" s="8"/>
    </row>
    <row r="58" spans="2:10" s="9" customFormat="1" ht="12.75">
      <c r="B58" s="3"/>
      <c r="C58" s="15" t="s">
        <v>387</v>
      </c>
      <c r="D58" s="15"/>
      <c r="E58" s="6"/>
      <c r="F58" s="7"/>
      <c r="G58" s="39"/>
      <c r="H58" s="7"/>
      <c r="I58" s="40"/>
    </row>
    <row r="59" spans="2:10" s="9" customFormat="1" ht="12.75">
      <c r="B59" s="3"/>
      <c r="C59" s="15"/>
      <c r="D59" s="15"/>
      <c r="E59" s="6"/>
      <c r="F59" s="7"/>
      <c r="G59" s="39"/>
      <c r="H59" s="7"/>
      <c r="I59" s="40"/>
    </row>
    <row r="60" spans="2:10" s="9" customFormat="1" ht="12.75">
      <c r="B60" s="36">
        <v>1</v>
      </c>
      <c r="C60" s="4" t="s">
        <v>388</v>
      </c>
      <c r="D60" s="5" t="s">
        <v>362</v>
      </c>
      <c r="E60" s="6">
        <v>1</v>
      </c>
      <c r="F60" s="7"/>
      <c r="G60" s="7"/>
      <c r="H60" s="1"/>
      <c r="I60" s="8">
        <f>E60*H60</f>
        <v>0</v>
      </c>
    </row>
    <row r="61" spans="2:10" s="9" customFormat="1" ht="12.75">
      <c r="B61" s="37"/>
      <c r="C61" s="4"/>
      <c r="D61" s="5"/>
      <c r="E61" s="6"/>
      <c r="F61" s="7"/>
      <c r="G61" s="7"/>
      <c r="H61" s="7"/>
      <c r="I61" s="8"/>
    </row>
    <row r="62" spans="2:10" s="9" customFormat="1" ht="25.5">
      <c r="B62" s="36">
        <f>B60+1</f>
        <v>2</v>
      </c>
      <c r="C62" s="4" t="s">
        <v>389</v>
      </c>
      <c r="D62" s="5" t="s">
        <v>365</v>
      </c>
      <c r="E62" s="6">
        <v>16</v>
      </c>
      <c r="F62" s="7"/>
      <c r="G62" s="7"/>
      <c r="H62" s="1"/>
      <c r="I62" s="8">
        <f t="shared" ref="I62:I86" si="1">E62*H62</f>
        <v>0</v>
      </c>
    </row>
    <row r="63" spans="2:10" s="9" customFormat="1" ht="12.75">
      <c r="B63" s="36"/>
      <c r="C63" s="4"/>
      <c r="D63" s="5"/>
      <c r="E63" s="6"/>
      <c r="F63" s="7"/>
      <c r="G63" s="7"/>
      <c r="H63" s="7"/>
      <c r="I63" s="8"/>
    </row>
    <row r="64" spans="2:10" s="9" customFormat="1" ht="25.5">
      <c r="B64" s="36">
        <f>B62+1</f>
        <v>3</v>
      </c>
      <c r="C64" s="4" t="s">
        <v>390</v>
      </c>
      <c r="D64" s="5" t="s">
        <v>365</v>
      </c>
      <c r="E64" s="6">
        <v>15</v>
      </c>
      <c r="F64" s="7"/>
      <c r="G64" s="7"/>
      <c r="H64" s="1"/>
      <c r="I64" s="8">
        <f t="shared" si="1"/>
        <v>0</v>
      </c>
    </row>
    <row r="65" spans="2:9" s="9" customFormat="1" ht="12.75">
      <c r="B65" s="36"/>
      <c r="C65" s="4"/>
      <c r="D65" s="5"/>
      <c r="E65" s="6"/>
      <c r="F65" s="7"/>
      <c r="G65" s="7"/>
      <c r="H65" s="7"/>
      <c r="I65" s="8"/>
    </row>
    <row r="66" spans="2:9" s="9" customFormat="1" ht="27.75" customHeight="1">
      <c r="B66" s="36">
        <f>B64+1</f>
        <v>4</v>
      </c>
      <c r="C66" s="4" t="s">
        <v>391</v>
      </c>
      <c r="D66" s="5" t="s">
        <v>365</v>
      </c>
      <c r="E66" s="6">
        <v>4</v>
      </c>
      <c r="F66" s="7"/>
      <c r="G66" s="7"/>
      <c r="H66" s="1"/>
      <c r="I66" s="8">
        <f t="shared" si="1"/>
        <v>0</v>
      </c>
    </row>
    <row r="67" spans="2:9" s="9" customFormat="1" ht="12.75">
      <c r="B67" s="36"/>
      <c r="C67" s="4"/>
      <c r="D67" s="4"/>
      <c r="E67" s="6"/>
      <c r="F67" s="7"/>
      <c r="G67" s="7"/>
      <c r="H67" s="7"/>
      <c r="I67" s="8"/>
    </row>
    <row r="68" spans="2:9" s="9" customFormat="1" ht="27.75" customHeight="1">
      <c r="B68" s="36">
        <f>B66+1</f>
        <v>5</v>
      </c>
      <c r="C68" s="4" t="s">
        <v>392</v>
      </c>
      <c r="D68" s="5" t="s">
        <v>365</v>
      </c>
      <c r="E68" s="6">
        <v>38</v>
      </c>
      <c r="F68" s="7"/>
      <c r="G68" s="7"/>
      <c r="H68" s="1"/>
      <c r="I68" s="8">
        <f t="shared" si="1"/>
        <v>0</v>
      </c>
    </row>
    <row r="69" spans="2:9" s="9" customFormat="1" ht="12.75">
      <c r="B69" s="36"/>
      <c r="C69" s="4"/>
      <c r="D69" s="4"/>
      <c r="E69" s="6"/>
      <c r="F69" s="7"/>
      <c r="G69" s="7"/>
      <c r="H69" s="7"/>
      <c r="I69" s="8"/>
    </row>
    <row r="70" spans="2:9" s="9" customFormat="1" ht="25.5">
      <c r="B70" s="36">
        <f>B68+1</f>
        <v>6</v>
      </c>
      <c r="C70" s="4" t="s">
        <v>393</v>
      </c>
      <c r="D70" s="5" t="s">
        <v>394</v>
      </c>
      <c r="E70" s="6">
        <v>3</v>
      </c>
      <c r="F70" s="7"/>
      <c r="G70" s="7"/>
      <c r="H70" s="1"/>
      <c r="I70" s="8">
        <f t="shared" si="1"/>
        <v>0</v>
      </c>
    </row>
    <row r="71" spans="2:9" s="9" customFormat="1" ht="12.75">
      <c r="B71" s="36"/>
      <c r="C71" s="4"/>
      <c r="D71" s="4"/>
      <c r="E71" s="6"/>
      <c r="F71" s="7"/>
      <c r="G71" s="7"/>
      <c r="H71" s="7"/>
      <c r="I71" s="8"/>
    </row>
    <row r="72" spans="2:9" s="9" customFormat="1" ht="28.5" customHeight="1">
      <c r="B72" s="36">
        <f>B70+1</f>
        <v>7</v>
      </c>
      <c r="C72" s="4" t="s">
        <v>395</v>
      </c>
      <c r="D72" s="5" t="s">
        <v>365</v>
      </c>
      <c r="E72" s="6">
        <v>15</v>
      </c>
      <c r="F72" s="7"/>
      <c r="G72" s="7"/>
      <c r="H72" s="1"/>
      <c r="I72" s="8">
        <f t="shared" si="1"/>
        <v>0</v>
      </c>
    </row>
    <row r="73" spans="2:9" s="9" customFormat="1" ht="12.75">
      <c r="B73" s="36"/>
      <c r="C73" s="4"/>
      <c r="D73" s="4"/>
      <c r="E73" s="6"/>
      <c r="F73" s="7"/>
      <c r="G73" s="7"/>
      <c r="H73" s="7"/>
      <c r="I73" s="8"/>
    </row>
    <row r="74" spans="2:9" s="9" customFormat="1" ht="28.5" customHeight="1">
      <c r="B74" s="36">
        <v>9</v>
      </c>
      <c r="C74" s="4" t="s">
        <v>396</v>
      </c>
      <c r="D74" s="5" t="s">
        <v>365</v>
      </c>
      <c r="E74" s="6">
        <v>20</v>
      </c>
      <c r="F74" s="7"/>
      <c r="G74" s="7"/>
      <c r="H74" s="1"/>
      <c r="I74" s="8">
        <f t="shared" si="1"/>
        <v>0</v>
      </c>
    </row>
    <row r="75" spans="2:9" s="9" customFormat="1" ht="12.75">
      <c r="B75" s="36"/>
      <c r="C75" s="4"/>
      <c r="D75" s="5"/>
      <c r="E75" s="6"/>
      <c r="F75" s="7"/>
      <c r="G75" s="7"/>
      <c r="H75" s="7"/>
      <c r="I75" s="8"/>
    </row>
    <row r="76" spans="2:9" s="9" customFormat="1" ht="25.5">
      <c r="B76" s="36">
        <f>B74+1</f>
        <v>10</v>
      </c>
      <c r="C76" s="4" t="s">
        <v>397</v>
      </c>
      <c r="D76" s="5" t="s">
        <v>394</v>
      </c>
      <c r="E76" s="6">
        <v>5</v>
      </c>
      <c r="F76" s="7"/>
      <c r="G76" s="7"/>
      <c r="H76" s="1"/>
      <c r="I76" s="8">
        <f t="shared" si="1"/>
        <v>0</v>
      </c>
    </row>
    <row r="77" spans="2:9" s="9" customFormat="1" ht="12.75">
      <c r="B77" s="36"/>
      <c r="C77" s="4"/>
      <c r="D77" s="5"/>
      <c r="E77" s="6"/>
      <c r="F77" s="7"/>
      <c r="G77" s="7"/>
      <c r="H77" s="7"/>
      <c r="I77" s="8"/>
    </row>
    <row r="78" spans="2:9" s="9" customFormat="1" ht="38.25">
      <c r="B78" s="36">
        <f>B76+1</f>
        <v>11</v>
      </c>
      <c r="C78" s="4" t="s">
        <v>398</v>
      </c>
      <c r="D78" s="5" t="s">
        <v>365</v>
      </c>
      <c r="E78" s="6">
        <v>17</v>
      </c>
      <c r="F78" s="7"/>
      <c r="G78" s="7"/>
      <c r="H78" s="1"/>
      <c r="I78" s="8">
        <f t="shared" si="1"/>
        <v>0</v>
      </c>
    </row>
    <row r="79" spans="2:9" s="9" customFormat="1" ht="12.75">
      <c r="B79" s="3"/>
      <c r="C79" s="4"/>
      <c r="D79" s="5"/>
      <c r="E79" s="6"/>
      <c r="F79" s="7"/>
      <c r="G79" s="7"/>
      <c r="H79" s="7"/>
      <c r="I79" s="8"/>
    </row>
    <row r="80" spans="2:9" s="9" customFormat="1" ht="54.75" customHeight="1">
      <c r="B80" s="36">
        <f>B78+1</f>
        <v>12</v>
      </c>
      <c r="C80" s="4" t="s">
        <v>399</v>
      </c>
      <c r="D80" s="5" t="s">
        <v>9</v>
      </c>
      <c r="E80" s="6">
        <v>2</v>
      </c>
      <c r="F80" s="7"/>
      <c r="G80" s="7"/>
      <c r="H80" s="1"/>
      <c r="I80" s="8">
        <f t="shared" si="1"/>
        <v>0</v>
      </c>
    </row>
    <row r="81" spans="2:10" s="9" customFormat="1" ht="12.75">
      <c r="B81" s="3"/>
      <c r="C81" s="4"/>
      <c r="D81" s="5"/>
      <c r="E81" s="6"/>
      <c r="F81" s="7"/>
      <c r="G81" s="7"/>
      <c r="H81" s="7"/>
      <c r="I81" s="8"/>
    </row>
    <row r="82" spans="2:10" s="9" customFormat="1" ht="38.25">
      <c r="B82" s="36">
        <f>B80+1</f>
        <v>13</v>
      </c>
      <c r="C82" s="4" t="s">
        <v>400</v>
      </c>
      <c r="D82" s="5" t="s">
        <v>362</v>
      </c>
      <c r="E82" s="6">
        <v>1</v>
      </c>
      <c r="F82" s="7"/>
      <c r="G82" s="7"/>
      <c r="H82" s="1"/>
      <c r="I82" s="8">
        <f t="shared" si="1"/>
        <v>0</v>
      </c>
    </row>
    <row r="83" spans="2:10" s="9" customFormat="1" ht="12.75">
      <c r="B83" s="3"/>
      <c r="C83" s="4"/>
      <c r="D83" s="5"/>
      <c r="E83" s="6"/>
      <c r="F83" s="7"/>
      <c r="G83" s="7"/>
      <c r="H83" s="7"/>
      <c r="I83" s="8"/>
    </row>
    <row r="84" spans="2:10" s="9" customFormat="1" ht="27" customHeight="1">
      <c r="B84" s="36">
        <f>B82+1</f>
        <v>14</v>
      </c>
      <c r="C84" s="4" t="s">
        <v>401</v>
      </c>
      <c r="D84" s="5" t="s">
        <v>9</v>
      </c>
      <c r="E84" s="6">
        <v>3</v>
      </c>
      <c r="F84" s="7"/>
      <c r="G84" s="7"/>
      <c r="H84" s="1"/>
      <c r="I84" s="8">
        <f t="shared" si="1"/>
        <v>0</v>
      </c>
    </row>
    <row r="85" spans="2:10" s="9" customFormat="1" ht="12" customHeight="1">
      <c r="B85" s="3"/>
      <c r="C85" s="4"/>
      <c r="D85" s="5"/>
      <c r="E85" s="6"/>
      <c r="F85" s="7"/>
      <c r="G85" s="7"/>
      <c r="H85" s="7"/>
      <c r="I85" s="8"/>
    </row>
    <row r="86" spans="2:10" s="9" customFormat="1" ht="27" customHeight="1">
      <c r="B86" s="36">
        <f>B84+1</f>
        <v>15</v>
      </c>
      <c r="C86" s="4" t="s">
        <v>402</v>
      </c>
      <c r="D86" s="5" t="s">
        <v>9</v>
      </c>
      <c r="E86" s="6">
        <v>1</v>
      </c>
      <c r="F86" s="7"/>
      <c r="G86" s="7"/>
      <c r="H86" s="1"/>
      <c r="I86" s="8">
        <f t="shared" si="1"/>
        <v>0</v>
      </c>
    </row>
    <row r="87" spans="2:10" s="9" customFormat="1" ht="12" customHeight="1">
      <c r="B87" s="3"/>
      <c r="C87" s="4"/>
      <c r="D87" s="5"/>
      <c r="E87" s="6"/>
      <c r="F87" s="7"/>
      <c r="G87" s="7"/>
      <c r="H87" s="7"/>
      <c r="I87" s="8"/>
    </row>
    <row r="88" spans="2:10" s="9" customFormat="1" ht="28.5" customHeight="1">
      <c r="B88" s="36">
        <v>16</v>
      </c>
      <c r="C88" s="4" t="s">
        <v>412</v>
      </c>
      <c r="D88" s="5" t="s">
        <v>362</v>
      </c>
      <c r="E88" s="6">
        <v>1</v>
      </c>
      <c r="F88" s="7"/>
      <c r="G88" s="7"/>
      <c r="H88" s="7"/>
      <c r="I88" s="8">
        <f>SUM(I60:I86)*0.05</f>
        <v>0</v>
      </c>
      <c r="J88" s="8"/>
    </row>
    <row r="89" spans="2:10" s="9" customFormat="1" ht="13.5" thickBot="1">
      <c r="B89" s="3"/>
      <c r="C89" s="4"/>
      <c r="D89" s="5"/>
      <c r="E89" s="6"/>
      <c r="F89" s="7"/>
      <c r="G89" s="7"/>
      <c r="H89" s="7"/>
      <c r="I89" s="8"/>
    </row>
    <row r="90" spans="2:10" s="9" customFormat="1" ht="13.5" thickBot="1">
      <c r="B90" s="10"/>
      <c r="C90" s="11" t="s">
        <v>386</v>
      </c>
      <c r="D90" s="11"/>
      <c r="E90" s="12"/>
      <c r="F90" s="13"/>
      <c r="G90" s="13"/>
      <c r="H90" s="13"/>
      <c r="I90" s="14">
        <f>SUM(I60:I88)</f>
        <v>0</v>
      </c>
    </row>
    <row r="91" spans="2:10" s="9" customFormat="1" ht="12.75">
      <c r="B91" s="3"/>
      <c r="C91" s="15"/>
      <c r="D91" s="15"/>
      <c r="E91" s="6"/>
      <c r="F91" s="7"/>
      <c r="G91" s="7"/>
      <c r="H91" s="7"/>
      <c r="I91" s="8"/>
    </row>
    <row r="92" spans="2:10" s="9" customFormat="1" ht="12.75">
      <c r="B92" s="3"/>
      <c r="C92" s="15"/>
      <c r="D92" s="15"/>
      <c r="E92" s="6"/>
      <c r="F92" s="7"/>
      <c r="G92" s="7"/>
      <c r="H92" s="7"/>
      <c r="I92" s="16"/>
      <c r="J92" s="17"/>
    </row>
    <row r="93" spans="2:10" s="9" customFormat="1" ht="12.75">
      <c r="B93" s="3"/>
      <c r="D93" s="15"/>
      <c r="E93" s="6"/>
      <c r="F93" s="7"/>
      <c r="G93" s="7"/>
      <c r="H93" s="7"/>
      <c r="I93" s="16"/>
      <c r="J93" s="17"/>
    </row>
    <row r="94" spans="2:10" s="9" customFormat="1" ht="12.75">
      <c r="B94" s="3"/>
      <c r="C94" s="15" t="s">
        <v>403</v>
      </c>
      <c r="D94" s="15"/>
      <c r="E94" s="7"/>
      <c r="F94" s="7"/>
      <c r="G94" s="7"/>
      <c r="H94" s="7"/>
      <c r="I94" s="16"/>
    </row>
    <row r="95" spans="2:10" s="9" customFormat="1" ht="12.75">
      <c r="B95" s="3"/>
      <c r="C95" s="15"/>
      <c r="D95" s="15"/>
      <c r="E95" s="7"/>
      <c r="F95" s="7"/>
      <c r="G95" s="7"/>
      <c r="H95" s="7"/>
      <c r="I95" s="16"/>
    </row>
    <row r="96" spans="2:10" s="9" customFormat="1" ht="12.75">
      <c r="B96" s="3"/>
      <c r="C96" s="15"/>
      <c r="D96" s="15"/>
      <c r="E96" s="18"/>
      <c r="F96" s="7"/>
      <c r="G96" s="7"/>
      <c r="H96" s="7"/>
      <c r="I96" s="16"/>
    </row>
    <row r="97" spans="1:10" s="9" customFormat="1" ht="12.75">
      <c r="A97" s="19"/>
      <c r="B97" s="20"/>
      <c r="C97" s="21" t="s">
        <v>404</v>
      </c>
      <c r="D97" s="22"/>
      <c r="E97" s="23"/>
      <c r="F97" s="23"/>
      <c r="G97" s="23"/>
      <c r="H97" s="23"/>
      <c r="I97" s="24">
        <f>SUM(I55)</f>
        <v>0</v>
      </c>
    </row>
    <row r="98" spans="1:10" s="9" customFormat="1" ht="12.75">
      <c r="A98" s="19"/>
      <c r="B98" s="20"/>
      <c r="C98" s="21"/>
      <c r="D98" s="22"/>
      <c r="E98" s="23"/>
      <c r="F98" s="23"/>
      <c r="G98" s="23"/>
      <c r="H98" s="23"/>
      <c r="I98" s="24"/>
    </row>
    <row r="99" spans="1:10" s="9" customFormat="1" ht="12.75">
      <c r="A99" s="19"/>
      <c r="B99" s="20"/>
      <c r="C99" s="21" t="s">
        <v>405</v>
      </c>
      <c r="D99" s="22"/>
      <c r="E99" s="23"/>
      <c r="F99" s="23"/>
      <c r="G99" s="23"/>
      <c r="H99" s="23"/>
      <c r="I99" s="24">
        <f>SUM(I90)</f>
        <v>0</v>
      </c>
    </row>
    <row r="100" spans="1:10" s="9" customFormat="1" ht="13.5" thickBot="1">
      <c r="A100" s="19"/>
      <c r="B100" s="20"/>
      <c r="C100" s="21"/>
      <c r="D100" s="22"/>
      <c r="E100" s="23"/>
      <c r="F100" s="23"/>
      <c r="G100" s="23"/>
      <c r="H100" s="23"/>
      <c r="I100" s="24"/>
    </row>
    <row r="101" spans="1:10" s="9" customFormat="1" ht="13.5" thickTop="1">
      <c r="A101" s="19"/>
      <c r="B101" s="20"/>
      <c r="C101" s="25" t="s">
        <v>386</v>
      </c>
      <c r="D101" s="26"/>
      <c r="E101" s="27"/>
      <c r="F101" s="27"/>
      <c r="G101" s="27"/>
      <c r="H101" s="27"/>
      <c r="I101" s="28">
        <f>SUM(I97:I99)</f>
        <v>0</v>
      </c>
    </row>
    <row r="102" spans="1:10" s="9" customFormat="1" ht="12.75">
      <c r="A102" s="19"/>
      <c r="B102" s="20"/>
      <c r="C102" s="21"/>
      <c r="D102" s="22"/>
      <c r="E102" s="23"/>
      <c r="F102" s="23"/>
      <c r="G102" s="23"/>
      <c r="H102" s="23"/>
      <c r="I102" s="24"/>
    </row>
    <row r="103" spans="1:10" s="9" customFormat="1" ht="12" customHeight="1" thickBot="1">
      <c r="A103" s="19"/>
      <c r="B103" s="20"/>
      <c r="C103" s="21" t="s">
        <v>406</v>
      </c>
      <c r="D103" s="22"/>
      <c r="E103" s="29">
        <v>0.22</v>
      </c>
      <c r="F103" s="23"/>
      <c r="G103" s="23"/>
      <c r="H103" s="29"/>
      <c r="I103" s="24">
        <f>SUM(I101*0.22)</f>
        <v>0</v>
      </c>
    </row>
    <row r="104" spans="1:10" s="9" customFormat="1" ht="13.5" thickTop="1">
      <c r="A104" s="19"/>
      <c r="B104" s="20"/>
      <c r="C104" s="25" t="s">
        <v>386</v>
      </c>
      <c r="D104" s="30"/>
      <c r="E104" s="27"/>
      <c r="F104" s="27"/>
      <c r="G104" s="27"/>
      <c r="H104" s="27"/>
      <c r="I104" s="28">
        <f>SUM(I101:I103)</f>
        <v>0</v>
      </c>
    </row>
    <row r="105" spans="1:10" s="9" customFormat="1" ht="12.75">
      <c r="B105" s="3"/>
      <c r="C105" s="15"/>
      <c r="D105" s="15"/>
      <c r="E105" s="6"/>
      <c r="F105" s="7"/>
      <c r="G105" s="7"/>
      <c r="H105" s="7"/>
      <c r="I105" s="16"/>
      <c r="J105" s="17"/>
    </row>
    <row r="106" spans="1:10" s="9" customFormat="1" ht="12.75">
      <c r="B106" s="3"/>
      <c r="C106" s="4"/>
      <c r="D106" s="5"/>
      <c r="E106" s="6"/>
      <c r="F106" s="7"/>
      <c r="G106" s="7"/>
      <c r="H106" s="7"/>
      <c r="I106" s="16"/>
    </row>
    <row r="107" spans="1:10" s="9" customFormat="1" ht="12.75">
      <c r="B107" s="3"/>
      <c r="C107" s="4" t="s">
        <v>407</v>
      </c>
      <c r="D107" s="5"/>
      <c r="E107" s="6"/>
      <c r="F107" s="7"/>
      <c r="G107" s="7"/>
      <c r="H107" s="7"/>
      <c r="I107" s="16"/>
    </row>
    <row r="108" spans="1:10" s="9" customFormat="1" ht="12.75">
      <c r="B108" s="3"/>
      <c r="C108" s="4"/>
      <c r="D108" s="5"/>
      <c r="E108" s="6"/>
      <c r="F108" s="7"/>
      <c r="G108" s="7"/>
      <c r="H108" s="7"/>
      <c r="I108" s="16"/>
    </row>
    <row r="109" spans="1:10" s="9" customFormat="1" ht="12.75">
      <c r="B109" s="3"/>
      <c r="C109" s="314" t="s">
        <v>408</v>
      </c>
      <c r="D109" s="315"/>
      <c r="E109" s="315"/>
      <c r="F109" s="315"/>
      <c r="G109" s="315"/>
      <c r="H109" s="315"/>
      <c r="I109" s="315"/>
      <c r="J109" s="315"/>
    </row>
    <row r="110" spans="1:10" s="9" customFormat="1" ht="12.75">
      <c r="B110" s="3"/>
      <c r="C110" s="315"/>
      <c r="D110" s="315"/>
      <c r="E110" s="315"/>
      <c r="F110" s="315"/>
      <c r="G110" s="315"/>
      <c r="H110" s="315"/>
      <c r="I110" s="315"/>
      <c r="J110" s="315"/>
    </row>
    <row r="111" spans="1:10" s="9" customFormat="1" ht="12.75">
      <c r="B111" s="3"/>
      <c r="C111" s="315"/>
      <c r="D111" s="315"/>
      <c r="E111" s="315"/>
      <c r="F111" s="315"/>
      <c r="G111" s="315"/>
      <c r="H111" s="315"/>
      <c r="I111" s="315"/>
      <c r="J111" s="315"/>
    </row>
    <row r="112" spans="1:10" s="9" customFormat="1" ht="12.75">
      <c r="B112" s="3"/>
      <c r="C112" s="315"/>
      <c r="D112" s="315"/>
      <c r="E112" s="315"/>
      <c r="F112" s="315"/>
      <c r="G112" s="315"/>
      <c r="H112" s="315"/>
      <c r="I112" s="315"/>
      <c r="J112" s="315"/>
    </row>
    <row r="113" spans="2:10" s="9" customFormat="1" ht="12.75">
      <c r="B113" s="3"/>
      <c r="C113" s="315"/>
      <c r="D113" s="315"/>
      <c r="E113" s="315"/>
      <c r="F113" s="315"/>
      <c r="G113" s="315"/>
      <c r="H113" s="315"/>
      <c r="I113" s="315"/>
      <c r="J113" s="315"/>
    </row>
    <row r="114" spans="2:10" s="9" customFormat="1" ht="12.75">
      <c r="B114" s="3"/>
      <c r="C114" s="315"/>
      <c r="D114" s="315"/>
      <c r="E114" s="315"/>
      <c r="F114" s="315"/>
      <c r="G114" s="315"/>
      <c r="H114" s="315"/>
      <c r="I114" s="315"/>
      <c r="J114" s="315"/>
    </row>
    <row r="115" spans="2:10" s="9" customFormat="1" ht="12.75">
      <c r="B115" s="3"/>
      <c r="C115" s="315"/>
      <c r="D115" s="315"/>
      <c r="E115" s="315"/>
      <c r="F115" s="315"/>
      <c r="G115" s="315"/>
      <c r="H115" s="315"/>
      <c r="I115" s="315"/>
      <c r="J115" s="315"/>
    </row>
    <row r="116" spans="2:10" s="9" customFormat="1" ht="12.75">
      <c r="B116" s="3"/>
      <c r="C116" s="315"/>
      <c r="D116" s="315"/>
      <c r="E116" s="315"/>
      <c r="F116" s="315"/>
      <c r="G116" s="315"/>
      <c r="H116" s="315"/>
      <c r="I116" s="315"/>
      <c r="J116" s="315"/>
    </row>
    <row r="117" spans="2:10" s="9" customFormat="1" ht="12.75">
      <c r="B117" s="3"/>
      <c r="C117" s="315"/>
      <c r="D117" s="315"/>
      <c r="E117" s="315"/>
      <c r="F117" s="315"/>
      <c r="G117" s="315"/>
      <c r="H117" s="315"/>
      <c r="I117" s="315"/>
      <c r="J117" s="315"/>
    </row>
    <row r="118" spans="2:10" s="9" customFormat="1" ht="12.75">
      <c r="B118" s="3"/>
      <c r="C118" s="315"/>
      <c r="D118" s="315"/>
      <c r="E118" s="315"/>
      <c r="F118" s="315"/>
      <c r="G118" s="315"/>
      <c r="H118" s="315"/>
      <c r="I118" s="315"/>
      <c r="J118" s="315"/>
    </row>
    <row r="119" spans="2:10" s="9" customFormat="1" ht="6.75" customHeight="1">
      <c r="B119" s="3"/>
      <c r="C119" s="315"/>
      <c r="D119" s="315"/>
      <c r="E119" s="315"/>
      <c r="F119" s="315"/>
      <c r="G119" s="315"/>
      <c r="H119" s="315"/>
      <c r="I119" s="315"/>
      <c r="J119" s="315"/>
    </row>
    <row r="120" spans="2:10" s="9" customFormat="1" ht="12.75" hidden="1">
      <c r="B120" s="3"/>
      <c r="C120" s="315"/>
      <c r="D120" s="315"/>
      <c r="E120" s="315"/>
      <c r="F120" s="315"/>
      <c r="G120" s="315"/>
      <c r="H120" s="315"/>
      <c r="I120" s="315"/>
      <c r="J120" s="315"/>
    </row>
    <row r="121" spans="2:10" s="9" customFormat="1" ht="12.75" hidden="1">
      <c r="B121" s="3"/>
      <c r="C121" s="315"/>
      <c r="D121" s="315"/>
      <c r="E121" s="315"/>
      <c r="F121" s="315"/>
      <c r="G121" s="315"/>
      <c r="H121" s="315"/>
      <c r="I121" s="315"/>
      <c r="J121" s="315"/>
    </row>
    <row r="122" spans="2:10" s="9" customFormat="1" ht="12.75" hidden="1">
      <c r="B122" s="3"/>
      <c r="C122" s="315"/>
      <c r="D122" s="315"/>
      <c r="E122" s="315"/>
      <c r="F122" s="315"/>
      <c r="G122" s="315"/>
      <c r="H122" s="315"/>
      <c r="I122" s="315"/>
      <c r="J122" s="315"/>
    </row>
    <row r="123" spans="2:10" s="9" customFormat="1" ht="18" hidden="1" customHeight="1">
      <c r="B123" s="3"/>
      <c r="C123" s="315"/>
      <c r="D123" s="315"/>
      <c r="E123" s="315"/>
      <c r="F123" s="315"/>
      <c r="G123" s="315"/>
      <c r="H123" s="315"/>
      <c r="I123" s="315"/>
      <c r="J123" s="315"/>
    </row>
    <row r="124" spans="2:10" s="9" customFormat="1" ht="12.75">
      <c r="B124" s="3"/>
      <c r="C124" s="4"/>
      <c r="D124" s="5"/>
      <c r="E124" s="6"/>
      <c r="F124" s="7"/>
      <c r="G124" s="7"/>
      <c r="H124" s="7"/>
      <c r="I124" s="16"/>
    </row>
  </sheetData>
  <sheetProtection algorithmName="SHA-512" hashValue="iKoizf4wBIT7M0Lh02rFw9wwEIDeNXAHpg12RgCi5bREB3c3F6K/iXGrzPizfgrUi5CgCnFE78c1TteigcNsXw==" saltValue="MHb+FiHJZ2/4Wfnihzg8lA==" spinCount="100000" sheet="1" objects="1" scenarios="1" selectLockedCells="1"/>
  <mergeCells count="1">
    <mergeCell ref="C109:J123"/>
  </mergeCells>
  <pageMargins left="0.98425196850393704" right="0.39370078740157483" top="0.98425196850393704" bottom="0.98425196850393704" header="0.51181102362204722" footer="0.51181102362204722"/>
  <pageSetup paperSize="9" scale="75" orientation="portrait" r:id="rId1"/>
  <headerFooter alignWithMargins="0">
    <oddFooter>&amp;R&amp;14Stran &amp;P od &amp;N</oddFooter>
  </headerFooter>
  <rowBreaks count="2" manualBreakCount="2">
    <brk id="56" max="9" man="1"/>
    <brk id="9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4</vt:i4>
      </vt:variant>
    </vt:vector>
  </HeadingPairs>
  <TitlesOfParts>
    <vt:vector size="8" baseType="lpstr">
      <vt:lpstr>SKUPNA REKAPITULACIJA</vt:lpstr>
      <vt:lpstr>0.2_Vodilni načrt-cestni del</vt:lpstr>
      <vt:lpstr>0.2_Vodilni načrt-vodovod</vt:lpstr>
      <vt:lpstr>CR</vt:lpstr>
      <vt:lpstr>'0.2_Vodilni načrt-cestni del'!Področje_tiskanja</vt:lpstr>
      <vt:lpstr>'0.2_Vodilni načrt-vodovod'!Področje_tiskanja</vt:lpstr>
      <vt:lpstr>CR!Področje_tiskanja</vt:lpstr>
      <vt:lpstr>'SKUPNA REKAPITULACIJA'!Področje_tiskanja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2006-11-28T10:36:17Z</dcterms:created>
  <dcterms:modified xsi:type="dcterms:W3CDTF">2023-08-29T09:36:35Z</dcterms:modified>
</cp:coreProperties>
</file>